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40"/>
  </bookViews>
  <sheets>
    <sheet name="Rekap Nilai" sheetId="5" r:id="rId1"/>
    <sheet name="1.Memahami masalah" sheetId="1" r:id="rId2"/>
    <sheet name="2.merencanakan penyelesaian" sheetId="2" r:id="rId3"/>
    <sheet name="3.penyelesaian rencana" sheetId="3" r:id="rId4"/>
    <sheet name="4.Memeriksa kembali" sheetId="4" r:id="rId5"/>
    <sheet name="Sheet1" sheetId="6" r:id="rId6"/>
  </sheets>
  <calcPr calcId="144525"/>
</workbook>
</file>

<file path=xl/calcChain.xml><?xml version="1.0" encoding="utf-8"?>
<calcChain xmlns="http://schemas.openxmlformats.org/spreadsheetml/2006/main">
  <c r="M21" i="5" l="1"/>
  <c r="M19" i="5"/>
  <c r="M9" i="5"/>
  <c r="M8" i="5"/>
  <c r="M7" i="5"/>
  <c r="M6" i="5"/>
  <c r="M5" i="5"/>
  <c r="M4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E59" i="4"/>
  <c r="F41" i="4"/>
  <c r="G7" i="5" l="1"/>
  <c r="G5" i="5"/>
  <c r="F56" i="4" l="1"/>
  <c r="F45" i="4"/>
  <c r="F43" i="4"/>
  <c r="F42" i="4"/>
  <c r="F44" i="4" l="1"/>
  <c r="F46" i="4" s="1"/>
  <c r="D28" i="5" l="1"/>
  <c r="E28" i="5"/>
  <c r="F28" i="5"/>
  <c r="C28" i="5"/>
  <c r="M18" i="3"/>
  <c r="M8" i="3"/>
  <c r="M6" i="3"/>
  <c r="M5" i="3"/>
  <c r="M4" i="3"/>
  <c r="N18" i="2"/>
  <c r="N8" i="2"/>
  <c r="N6" i="2"/>
  <c r="N5" i="2"/>
  <c r="N4" i="2"/>
  <c r="G6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4" i="5"/>
  <c r="P34" i="4"/>
  <c r="P35" i="4"/>
  <c r="P36" i="4"/>
  <c r="P37" i="4"/>
  <c r="P38" i="4"/>
  <c r="P33" i="4"/>
  <c r="P39" i="4" s="1"/>
  <c r="M39" i="4"/>
  <c r="N39" i="4"/>
  <c r="O39" i="4"/>
  <c r="L39" i="4"/>
  <c r="P24" i="4"/>
  <c r="P25" i="4"/>
  <c r="P26" i="4"/>
  <c r="P27" i="4"/>
  <c r="P28" i="4"/>
  <c r="P23" i="4"/>
  <c r="O29" i="4"/>
  <c r="N29" i="4"/>
  <c r="M29" i="4"/>
  <c r="L29" i="4"/>
  <c r="P29" i="4" s="1"/>
  <c r="G28" i="5" l="1"/>
  <c r="M7" i="3"/>
  <c r="M9" i="3" s="1"/>
  <c r="N7" i="2"/>
  <c r="N9" i="2" s="1"/>
  <c r="I21" i="4" l="1"/>
  <c r="I18" i="4"/>
  <c r="I7" i="4"/>
  <c r="I8" i="4" s="1"/>
  <c r="I6" i="4"/>
  <c r="I5" i="4"/>
  <c r="I4" i="4"/>
  <c r="I3" i="4"/>
  <c r="F21" i="3" l="1"/>
  <c r="F18" i="3"/>
  <c r="F6" i="3"/>
  <c r="F7" i="3" s="1"/>
  <c r="F9" i="3" s="1"/>
  <c r="F5" i="3"/>
  <c r="F4" i="3"/>
  <c r="F20" i="2"/>
  <c r="H17" i="2"/>
  <c r="H7" i="1"/>
  <c r="F5" i="2"/>
  <c r="F4" i="2"/>
  <c r="F3" i="2"/>
  <c r="H19" i="1"/>
  <c r="J17" i="1"/>
  <c r="I7" i="1"/>
  <c r="H5" i="1"/>
  <c r="H4" i="1"/>
  <c r="G11" i="1" s="1"/>
  <c r="H3" i="1"/>
  <c r="E30" i="1"/>
  <c r="E29" i="1"/>
  <c r="E28" i="1"/>
  <c r="E27" i="1"/>
  <c r="B29" i="1"/>
  <c r="B27" i="1"/>
  <c r="F6" i="2" l="1"/>
  <c r="F8" i="2" s="1"/>
  <c r="E11" i="2"/>
  <c r="G22" i="2"/>
  <c r="H6" i="1"/>
  <c r="H8" i="1" s="1"/>
  <c r="H11" i="1" s="1"/>
  <c r="G12" i="1" s="1"/>
  <c r="H12" i="1" s="1"/>
  <c r="G13" i="1" s="1"/>
  <c r="H13" i="1" s="1"/>
  <c r="G14" i="1" s="1"/>
  <c r="H14" i="1" s="1"/>
  <c r="G15" i="1" s="1"/>
  <c r="H15" i="1" s="1"/>
  <c r="G16" i="1" s="1"/>
  <c r="H16" i="1" s="1"/>
  <c r="E31" i="1"/>
  <c r="F11" i="2" l="1"/>
  <c r="E12" i="2" s="1"/>
  <c r="F12" i="2" s="1"/>
  <c r="E13" i="2" s="1"/>
  <c r="F13" i="2" s="1"/>
  <c r="E14" i="2" s="1"/>
  <c r="F14" i="2" s="1"/>
  <c r="E15" i="2" s="1"/>
  <c r="F15" i="2" s="1"/>
  <c r="E16" i="2" s="1"/>
  <c r="F16" i="2" s="1"/>
  <c r="H22" i="2"/>
  <c r="G23" i="2" s="1"/>
  <c r="H23" i="2" s="1"/>
</calcChain>
</file>

<file path=xl/sharedStrings.xml><?xml version="1.0" encoding="utf-8"?>
<sst xmlns="http://schemas.openxmlformats.org/spreadsheetml/2006/main" count="179" uniqueCount="53">
  <si>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a. Indikator Memahami Masalah</t>
    </r>
  </si>
  <si>
    <t>Data Nilai</t>
  </si>
  <si>
    <t>No</t>
  </si>
  <si>
    <t xml:space="preserve">Nilai </t>
  </si>
  <si>
    <t>rata -rata</t>
  </si>
  <si>
    <t>Data nilai urut</t>
  </si>
  <si>
    <t>rerata</t>
  </si>
  <si>
    <t>range</t>
  </si>
  <si>
    <t>jmlah kelas</t>
  </si>
  <si>
    <t>panjang</t>
  </si>
  <si>
    <t>RERATA</t>
  </si>
  <si>
    <t>min</t>
  </si>
  <si>
    <t>mak</t>
  </si>
  <si>
    <t>jumlah kelas</t>
  </si>
  <si>
    <t xml:space="preserve">panjang kelas </t>
  </si>
  <si>
    <t>INTERVAL KELAS</t>
  </si>
  <si>
    <t>66 - 71</t>
  </si>
  <si>
    <t>72 - 77</t>
  </si>
  <si>
    <t>78 - 83</t>
  </si>
  <si>
    <t>84 - 89</t>
  </si>
  <si>
    <t>90 - 95</t>
  </si>
  <si>
    <t>95 - 102</t>
  </si>
  <si>
    <t>jumlah</t>
  </si>
  <si>
    <t>Frekuensi</t>
  </si>
  <si>
    <t>Interval Nilai</t>
  </si>
  <si>
    <t>prosentase</t>
  </si>
  <si>
    <t>jmlah</t>
  </si>
  <si>
    <t>urut terkecil</t>
  </si>
  <si>
    <t>Frekuensi 1</t>
  </si>
  <si>
    <t>Frekuensi 2</t>
  </si>
  <si>
    <t>Frekuensi 3</t>
  </si>
  <si>
    <t>Frekuensi 4</t>
  </si>
  <si>
    <t>Rata rata</t>
  </si>
  <si>
    <t>pada Pdf</t>
  </si>
  <si>
    <t>Nilai 1</t>
  </si>
  <si>
    <t>Nilai 2</t>
  </si>
  <si>
    <t>Nilai 3</t>
  </si>
  <si>
    <t>Nilai 4</t>
  </si>
  <si>
    <t>Rata - rata</t>
  </si>
  <si>
    <t>No.absen</t>
  </si>
  <si>
    <t>nilai asli</t>
  </si>
  <si>
    <t>96 - 101</t>
  </si>
  <si>
    <t xml:space="preserve">data Nilai </t>
  </si>
  <si>
    <t>Nilai</t>
  </si>
  <si>
    <t>urut</t>
  </si>
  <si>
    <t>rata-rata</t>
  </si>
  <si>
    <t>74 - 79</t>
  </si>
  <si>
    <t>80 - 85</t>
  </si>
  <si>
    <t>86 - 91</t>
  </si>
  <si>
    <t>68 -73</t>
  </si>
  <si>
    <t>92 - 97</t>
  </si>
  <si>
    <t>98 - 103</t>
  </si>
  <si>
    <t>68 - 73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</si>
</sst>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rgb="FF333333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 vertical="center" indent="3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4" fillId="0" borderId="0" xfId="0" applyFont="1"/>
    <xf numFmtId="1" fontId="5" fillId="0" borderId="0" xfId="0" applyNumberFormat="1" applyFont="1"/>
    <xf numFmtId="0" fontId="6" fillId="0" borderId="0" xfId="0" applyFont="1"/>
    <xf numFmtId="164" fontId="7" fillId="0" borderId="0" xfId="0" applyNumberFormat="1" applyFont="1"/>
    <xf numFmtId="1" fontId="7" fillId="0" borderId="0" xfId="0" applyNumberFormat="1" applyFont="1"/>
    <xf numFmtId="0" fontId="0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6" borderId="0" xfId="0" applyFont="1" applyFill="1"/>
    <xf numFmtId="0" fontId="0" fillId="4" borderId="0" xfId="0" applyFill="1"/>
    <xf numFmtId="0" fontId="0" fillId="7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9" fontId="0" fillId="0" borderId="0" xfId="1" applyFont="1"/>
    <xf numFmtId="9" fontId="0" fillId="0" borderId="0" xfId="1" applyNumberFormat="1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8" borderId="0" xfId="0" applyFill="1"/>
    <xf numFmtId="0" fontId="0" fillId="0" borderId="0" xfId="0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9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16" borderId="0" xfId="0" applyFont="1" applyFill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/>
    <xf numFmtId="0" fontId="0" fillId="4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1" fontId="0" fillId="22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1" fontId="0" fillId="19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 sz="1400"/>
              <a:t>Rata-rata nilai keterampilan pemecahan masalah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28294349863066E-2"/>
          <c:y val="0.16705258378162205"/>
          <c:w val="0.82850479394306664"/>
          <c:h val="0.684824825282301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'Rekap Nilai'!$M$12</c:f>
              <c:strCache>
                <c:ptCount val="1"/>
                <c:pt idx="0">
                  <c:v>Frekuensi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'Rekap Nilai'!$L$13:$L$18</c:f>
              <c:strCache>
                <c:ptCount val="6"/>
                <c:pt idx="0">
                  <c:v>68 - 73</c:v>
                </c:pt>
                <c:pt idx="1">
                  <c:v>74 - 79</c:v>
                </c:pt>
                <c:pt idx="2">
                  <c:v>80 - 85</c:v>
                </c:pt>
                <c:pt idx="3">
                  <c:v>86 - 91</c:v>
                </c:pt>
                <c:pt idx="4">
                  <c:v>92 - 97</c:v>
                </c:pt>
                <c:pt idx="5">
                  <c:v>98 - 103</c:v>
                </c:pt>
              </c:strCache>
            </c:strRef>
          </c:cat>
          <c:val>
            <c:numRef>
              <c:f>'Rekap Nilai'!$M$13:$M$18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7018368"/>
        <c:axId val="197020288"/>
      </c:barChart>
      <c:catAx>
        <c:axId val="19701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Interval</a:t>
                </a:r>
                <a:r>
                  <a:rPr lang="id-ID"/>
                  <a:t> nilai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97020288"/>
        <c:crosses val="autoZero"/>
        <c:auto val="1"/>
        <c:lblAlgn val="ctr"/>
        <c:lblOffset val="100"/>
        <c:noMultiLvlLbl val="0"/>
      </c:catAx>
      <c:valAx>
        <c:axId val="197020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Frekuensi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01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51519585608416"/>
          <c:y val="0.56341730938061374"/>
          <c:w val="0.1413438587219322"/>
          <c:h val="7.4399496768710785E-2"/>
        </c:manualLayout>
      </c:layout>
      <c:overlay val="0"/>
      <c:txPr>
        <a:bodyPr/>
        <a:lstStyle/>
        <a:p>
          <a:pPr>
            <a:defRPr sz="900"/>
          </a:pPr>
          <a:endParaRPr lang="id-ID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 baseline="0"/>
              <a:t>Memahami Masalah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'1.Memahami masalah'!$J$10</c:f>
              <c:strCache>
                <c:ptCount val="1"/>
                <c:pt idx="0">
                  <c:v>Frekuensi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'1.Memahami masalah'!$I$11:$I$16</c:f>
              <c:strCache>
                <c:ptCount val="6"/>
                <c:pt idx="0">
                  <c:v>66 - 71</c:v>
                </c:pt>
                <c:pt idx="1">
                  <c:v>72 - 77</c:v>
                </c:pt>
                <c:pt idx="2">
                  <c:v>78 - 83</c:v>
                </c:pt>
                <c:pt idx="3">
                  <c:v>84 - 89</c:v>
                </c:pt>
                <c:pt idx="4">
                  <c:v>90 - 95</c:v>
                </c:pt>
                <c:pt idx="5">
                  <c:v>95 - 102</c:v>
                </c:pt>
              </c:strCache>
            </c:strRef>
          </c:cat>
          <c:val>
            <c:numRef>
              <c:f>'1.Memahami masalah'!$J$11:$J$16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7037440"/>
        <c:axId val="197244416"/>
      </c:barChart>
      <c:catAx>
        <c:axId val="19703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 sz="1400"/>
                  <a:t>Interval</a:t>
                </a:r>
                <a:r>
                  <a:rPr lang="id-ID" sz="1400" baseline="0"/>
                  <a:t> nilai</a:t>
                </a:r>
                <a:endParaRPr lang="id-ID" sz="1400"/>
              </a:p>
            </c:rich>
          </c:tx>
          <c:layout>
            <c:manualLayout>
              <c:xMode val="edge"/>
              <c:yMode val="edge"/>
              <c:x val="0.40078206972178254"/>
              <c:y val="0.91919218362399124"/>
            </c:manualLayout>
          </c:layout>
          <c:overlay val="0"/>
        </c:title>
        <c:majorTickMark val="out"/>
        <c:minorTickMark val="none"/>
        <c:tickLblPos val="nextTo"/>
        <c:crossAx val="197244416"/>
        <c:crosses val="autoZero"/>
        <c:auto val="1"/>
        <c:lblAlgn val="ctr"/>
        <c:lblOffset val="100"/>
        <c:noMultiLvlLbl val="0"/>
      </c:catAx>
      <c:valAx>
        <c:axId val="197244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+mn-lt"/>
                  </a:defRPr>
                </a:pPr>
                <a:r>
                  <a:rPr lang="id-ID" sz="1400">
                    <a:latin typeface="+mn-lt"/>
                  </a:rPr>
                  <a:t>Frekuensi</a:t>
                </a:r>
                <a:endParaRPr lang="en-US" sz="1400">
                  <a:latin typeface="+mn-lt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037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id-ID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Indik</a:t>
            </a:r>
            <a:r>
              <a:rPr lang="id-ID" sz="1400"/>
              <a:t>ator Merencanakan Penyelesaian</a:t>
            </a:r>
            <a:endParaRPr lang="en-US" sz="1400"/>
          </a:p>
        </c:rich>
      </c:tx>
      <c:layout>
        <c:manualLayout>
          <c:xMode val="edge"/>
          <c:yMode val="edge"/>
          <c:x val="0.1836803493825567"/>
          <c:y val="2.05250969015869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42790757712662"/>
          <c:y val="0.12670713374450485"/>
          <c:w val="0.69821199604147832"/>
          <c:h val="0.707777317309020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invertIfNegative val="0"/>
          <c:cat>
            <c:strRef>
              <c:f>'2.merencanakan penyelesaian'!$G$11:$G$16</c:f>
              <c:strCache>
                <c:ptCount val="6"/>
                <c:pt idx="0">
                  <c:v>66 - 71</c:v>
                </c:pt>
                <c:pt idx="1">
                  <c:v>72 - 77</c:v>
                </c:pt>
                <c:pt idx="2">
                  <c:v>78 - 83</c:v>
                </c:pt>
                <c:pt idx="3">
                  <c:v>84 - 89</c:v>
                </c:pt>
                <c:pt idx="4">
                  <c:v>90 - 95</c:v>
                </c:pt>
                <c:pt idx="5">
                  <c:v>95 - 102</c:v>
                </c:pt>
              </c:strCache>
            </c:strRef>
          </c:cat>
          <c:val>
            <c:numRef>
              <c:f>'2.merencanakan penyelesaian'!$H$11:$H$16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7257472"/>
        <c:axId val="197677440"/>
      </c:barChart>
      <c:catAx>
        <c:axId val="197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Inter</a:t>
                </a:r>
                <a:r>
                  <a:rPr lang="id-ID" sz="1200"/>
                  <a:t>val nilai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38925304418914847"/>
              <c:y val="0.9147574819401445"/>
            </c:manualLayout>
          </c:layout>
          <c:overlay val="0"/>
        </c:title>
        <c:majorTickMark val="out"/>
        <c:minorTickMark val="none"/>
        <c:tickLblPos val="nextTo"/>
        <c:crossAx val="197677440"/>
        <c:crosses val="autoZero"/>
        <c:auto val="1"/>
        <c:lblAlgn val="ctr"/>
        <c:lblOffset val="100"/>
        <c:noMultiLvlLbl val="0"/>
      </c:catAx>
      <c:valAx>
        <c:axId val="197677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 sz="1200"/>
                  <a:t>Frekuens</a:t>
                </a:r>
                <a:r>
                  <a:rPr lang="id-ID"/>
                  <a:t>i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257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 sz="1400"/>
              <a:t>Indikator</a:t>
            </a:r>
            <a:r>
              <a:rPr lang="id-ID" sz="1400" baseline="0"/>
              <a:t> </a:t>
            </a:r>
            <a:r>
              <a:rPr lang="id-ID" sz="1400" b="1" i="0" u="none" strike="noStrike" baseline="0">
                <a:effectLst/>
              </a:rPr>
              <a:t>Melaksanakan Penyelesaian </a:t>
            </a:r>
            <a:endParaRPr lang="en-US" sz="1400"/>
          </a:p>
        </c:rich>
      </c:tx>
      <c:layout>
        <c:manualLayout>
          <c:xMode val="edge"/>
          <c:yMode val="edge"/>
          <c:x val="0.18732633420822395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327482000529749"/>
          <c:y val="0.15217003756883329"/>
          <c:w val="0.68074718871150286"/>
          <c:h val="0.637337450465750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'3.penyelesaian rencana'!$F$11</c:f>
              <c:strCache>
                <c:ptCount val="1"/>
                <c:pt idx="0">
                  <c:v>Frekuensi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'3.penyelesaian rencana'!$E$12:$E$17</c:f>
              <c:strCache>
                <c:ptCount val="6"/>
                <c:pt idx="0">
                  <c:v>66 - 71</c:v>
                </c:pt>
                <c:pt idx="1">
                  <c:v>72 - 77</c:v>
                </c:pt>
                <c:pt idx="2">
                  <c:v>78 - 83</c:v>
                </c:pt>
                <c:pt idx="3">
                  <c:v>84 - 89</c:v>
                </c:pt>
                <c:pt idx="4">
                  <c:v>90 - 95</c:v>
                </c:pt>
                <c:pt idx="5">
                  <c:v>95 - 102</c:v>
                </c:pt>
              </c:strCache>
            </c:strRef>
          </c:cat>
          <c:val>
            <c:numRef>
              <c:f>'3.penyelesaian rencana'!$F$12:$F$17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7300992"/>
        <c:axId val="197302912"/>
      </c:barChart>
      <c:catAx>
        <c:axId val="1973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Interval</a:t>
                </a:r>
                <a:r>
                  <a:rPr lang="id-ID" baseline="0"/>
                  <a:t> nilai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711254785812324"/>
              <c:y val="0.89435273531984971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d-ID"/>
          </a:p>
        </c:txPr>
        <c:crossAx val="197302912"/>
        <c:crosses val="autoZero"/>
        <c:auto val="1"/>
        <c:lblAlgn val="ctr"/>
        <c:lblOffset val="100"/>
        <c:noMultiLvlLbl val="0"/>
      </c:catAx>
      <c:valAx>
        <c:axId val="197302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Frekuensi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d-ID"/>
          </a:p>
        </c:txPr>
        <c:crossAx val="19730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63974571985855"/>
          <c:y val="0.46841068395862284"/>
          <c:w val="0.16291988730766452"/>
          <c:h val="0.12592373012197006"/>
        </c:manualLayout>
      </c:layout>
      <c:overlay val="0"/>
      <c:txPr>
        <a:bodyPr/>
        <a:lstStyle/>
        <a:p>
          <a:pPr>
            <a:defRPr sz="900"/>
          </a:pPr>
          <a:endParaRPr lang="id-ID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Indikator memeriksa kembali</a:t>
            </a:r>
            <a:r>
              <a:rPr lang="id-ID" baseline="0"/>
              <a:t> 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'4.Memeriksa kembali'!$I$11</c:f>
              <c:strCache>
                <c:ptCount val="1"/>
                <c:pt idx="0">
                  <c:v>Frekuensi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'4.Memeriksa kembali'!$H$12:$H$17</c:f>
              <c:strCache>
                <c:ptCount val="6"/>
                <c:pt idx="0">
                  <c:v>66 - 71</c:v>
                </c:pt>
                <c:pt idx="1">
                  <c:v>72 - 77</c:v>
                </c:pt>
                <c:pt idx="2">
                  <c:v>78 - 83</c:v>
                </c:pt>
                <c:pt idx="3">
                  <c:v>84 - 89</c:v>
                </c:pt>
                <c:pt idx="4">
                  <c:v>90 - 95</c:v>
                </c:pt>
                <c:pt idx="5">
                  <c:v>95 - 102</c:v>
                </c:pt>
              </c:strCache>
            </c:strRef>
          </c:cat>
          <c:val>
            <c:numRef>
              <c:f>'4.Memeriksa kembali'!$I$12:$I$17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7315584"/>
        <c:axId val="197616768"/>
      </c:barChart>
      <c:catAx>
        <c:axId val="19731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id-ID" sz="1050"/>
                  <a:t>Interval</a:t>
                </a:r>
                <a:r>
                  <a:rPr lang="id-ID" sz="1050" baseline="0"/>
                  <a:t> nilai</a:t>
                </a:r>
                <a:endParaRPr lang="id-ID" sz="1050"/>
              </a:p>
            </c:rich>
          </c:tx>
          <c:layout>
            <c:manualLayout>
              <c:xMode val="edge"/>
              <c:yMode val="edge"/>
              <c:x val="0.42334864391951005"/>
              <c:y val="0.89435185185185184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d-ID"/>
          </a:p>
        </c:txPr>
        <c:crossAx val="197616768"/>
        <c:crosses val="autoZero"/>
        <c:auto val="1"/>
        <c:lblAlgn val="ctr"/>
        <c:lblOffset val="100"/>
        <c:noMultiLvlLbl val="0"/>
      </c:catAx>
      <c:valAx>
        <c:axId val="197616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Frekuensi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d-ID"/>
          </a:p>
        </c:txPr>
        <c:crossAx val="19731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60083114610669"/>
          <c:y val="0.35487897346165059"/>
          <c:w val="0.13340173387417481"/>
          <c:h val="7.2533902012248463E-2"/>
        </c:manualLayout>
      </c:layout>
      <c:overlay val="0"/>
      <c:txPr>
        <a:bodyPr/>
        <a:lstStyle/>
        <a:p>
          <a:pPr>
            <a:defRPr sz="800"/>
          </a:pPr>
          <a:endParaRPr lang="id-ID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d-ID" sz="1400"/>
              <a:t>Indikator memeriksa</a:t>
            </a:r>
            <a:r>
              <a:rPr lang="id-ID" sz="1400" baseline="0"/>
              <a:t> kembali </a:t>
            </a:r>
            <a:endParaRPr lang="en-US" sz="1400"/>
          </a:p>
        </c:rich>
      </c:tx>
      <c:layout>
        <c:manualLayout>
          <c:xMode val="edge"/>
          <c:yMode val="edge"/>
          <c:x val="0.22941665235201072"/>
          <c:y val="6.0185185185185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47826026131491"/>
          <c:y val="0.15776647710702829"/>
          <c:w val="0.75745269914018032"/>
          <c:h val="0.66974883347914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'4.Memeriksa kembali'!$F$49</c:f>
              <c:strCache>
                <c:ptCount val="1"/>
                <c:pt idx="0">
                  <c:v>Frekuensi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'4.Memeriksa kembali'!$E$50:$E$55</c:f>
              <c:strCache>
                <c:ptCount val="6"/>
                <c:pt idx="0">
                  <c:v>68 -73</c:v>
                </c:pt>
                <c:pt idx="1">
                  <c:v>74 - 79</c:v>
                </c:pt>
                <c:pt idx="2">
                  <c:v>80 - 85</c:v>
                </c:pt>
                <c:pt idx="3">
                  <c:v>86 - 91</c:v>
                </c:pt>
                <c:pt idx="4">
                  <c:v>92 - 97</c:v>
                </c:pt>
                <c:pt idx="5">
                  <c:v>98 - 103</c:v>
                </c:pt>
              </c:strCache>
            </c:strRef>
          </c:cat>
          <c:val>
            <c:numRef>
              <c:f>'4.Memeriksa kembali'!$F$50:$F$55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7649920"/>
        <c:axId val="197651840"/>
      </c:barChart>
      <c:catAx>
        <c:axId val="1976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 b="1"/>
                  <a:t>Interval</a:t>
                </a:r>
                <a:r>
                  <a:rPr lang="id-ID" b="1" baseline="0"/>
                  <a:t> Nilai</a:t>
                </a:r>
                <a:endParaRPr lang="id-ID" b="1"/>
              </a:p>
            </c:rich>
          </c:tx>
          <c:layout>
            <c:manualLayout>
              <c:xMode val="edge"/>
              <c:yMode val="edge"/>
              <c:x val="0.40257086614173226"/>
              <c:y val="0.90645815106445027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d-ID"/>
          </a:p>
        </c:txPr>
        <c:crossAx val="197651840"/>
        <c:crosses val="autoZero"/>
        <c:auto val="1"/>
        <c:lblAlgn val="ctr"/>
        <c:lblOffset val="100"/>
        <c:noMultiLvlLbl val="0"/>
      </c:catAx>
      <c:valAx>
        <c:axId val="197651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d-ID"/>
                  <a:t>Frekuensi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64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60083114610678"/>
          <c:y val="0.49839749198016914"/>
          <c:w val="0.1346321485079236"/>
          <c:h val="7.2533902012248463E-2"/>
        </c:manualLayout>
      </c:layout>
      <c:overlay val="0"/>
      <c:txPr>
        <a:bodyPr/>
        <a:lstStyle/>
        <a:p>
          <a:pPr>
            <a:defRPr sz="800"/>
          </a:pPr>
          <a:endParaRPr lang="id-ID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447660</xdr:colOff>
      <xdr:row>9</xdr:row>
      <xdr:rowOff>156833</xdr:rowOff>
    </xdr:from>
    <xdr:to>
      <xdr:col>21</xdr:col>
      <xdr:colOff>142492</xdr:colOff>
      <xdr:row>24</xdr:row>
      <xdr:rowOff>179917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219205</xdr:colOff>
      <xdr:row>2</xdr:row>
      <xdr:rowOff>168057</xdr:rowOff>
    </xdr:from>
    <xdr:to>
      <xdr:col>21</xdr:col>
      <xdr:colOff>508869</xdr:colOff>
      <xdr:row>21</xdr:row>
      <xdr:rowOff>78286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176794</xdr:colOff>
      <xdr:row>28</xdr:row>
      <xdr:rowOff>138693</xdr:rowOff>
    </xdr:from>
    <xdr:to>
      <xdr:col>7</xdr:col>
      <xdr:colOff>720416</xdr:colOff>
      <xdr:row>44</xdr:row>
      <xdr:rowOff>167268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23133</xdr:colOff>
      <xdr:row>28</xdr:row>
      <xdr:rowOff>150132</xdr:rowOff>
    </xdr:from>
    <xdr:to>
      <xdr:col>6</xdr:col>
      <xdr:colOff>34471</xdr:colOff>
      <xdr:row>41</xdr:row>
      <xdr:rowOff>102507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2</xdr:row>
      <xdr:rowOff>180975</xdr:rowOff>
    </xdr:from>
    <xdr:to>
      <xdr:col>17</xdr:col>
      <xdr:colOff>352425</xdr:colOff>
      <xdr:row>17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730251</xdr:colOff>
      <xdr:row>42</xdr:row>
      <xdr:rowOff>141817</xdr:rowOff>
    </xdr:from>
    <xdr:to>
      <xdr:col>13</xdr:col>
      <xdr:colOff>148167</xdr:colOff>
      <xdr:row>57</xdr:row>
      <xdr:rowOff>27517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abSelected="1" topLeftCell="A7" zoomScale="90" zoomScaleNormal="90" workbookViewId="0">
      <selection activeCell="D47" sqref="D47"/>
    </sheetView>
  </sheetViews>
  <sheetFormatPr defaultRowHeight="15" x14ac:dyDescent="0.25"/>
  <cols>
    <col min="2" max="2" width="11" customWidth="1"/>
    <col min="3" max="3" width="10.7109375" customWidth="1"/>
    <col min="4" max="4" width="11.42578125" customWidth="1"/>
    <col min="5" max="5" width="11" customWidth="1"/>
    <col min="6" max="6" width="11.28515625" customWidth="1"/>
    <col min="7" max="7" width="10.85546875" customWidth="1"/>
    <col min="10" max="10" width="10.5703125" bestFit="1" customWidth="1"/>
    <col min="12" max="12" width="15" customWidth="1"/>
    <col min="13" max="13" width="10.42578125" customWidth="1"/>
  </cols>
  <sheetData>
    <row r="2" spans="2:14" ht="15.75" x14ac:dyDescent="0.25">
      <c r="B2" s="91" t="s">
        <v>42</v>
      </c>
      <c r="C2" s="91"/>
      <c r="D2" s="91"/>
      <c r="E2" s="91"/>
      <c r="F2" s="91"/>
      <c r="G2" s="92" t="s">
        <v>38</v>
      </c>
    </row>
    <row r="3" spans="2:14" x14ac:dyDescent="0.25">
      <c r="B3" s="21" t="s">
        <v>39</v>
      </c>
      <c r="C3" s="21" t="s">
        <v>34</v>
      </c>
      <c r="D3" s="21" t="s">
        <v>35</v>
      </c>
      <c r="E3" s="21" t="s">
        <v>36</v>
      </c>
      <c r="F3" s="21" t="s">
        <v>37</v>
      </c>
      <c r="G3" s="92"/>
      <c r="I3" t="s">
        <v>45</v>
      </c>
      <c r="J3" t="s">
        <v>27</v>
      </c>
    </row>
    <row r="4" spans="2:14" x14ac:dyDescent="0.25">
      <c r="B4" s="20">
        <v>1</v>
      </c>
      <c r="C4" s="20">
        <v>86</v>
      </c>
      <c r="D4" s="41">
        <v>78</v>
      </c>
      <c r="E4" s="41">
        <v>78</v>
      </c>
      <c r="F4" s="61">
        <v>86</v>
      </c>
      <c r="G4" s="56">
        <f>AVERAGE(C4:F4)</f>
        <v>82</v>
      </c>
      <c r="I4" s="56">
        <f>AVERAGE(E4:H4)</f>
        <v>82</v>
      </c>
      <c r="J4" s="85">
        <v>67.833333333333329</v>
      </c>
      <c r="L4" s="38" t="s">
        <v>6</v>
      </c>
      <c r="M4" s="5">
        <f>AVERAGE(J4:J27)</f>
        <v>82.854166666666657</v>
      </c>
      <c r="N4" s="76"/>
    </row>
    <row r="5" spans="2:14" x14ac:dyDescent="0.25">
      <c r="B5" s="20">
        <v>2</v>
      </c>
      <c r="C5" s="20">
        <v>76</v>
      </c>
      <c r="D5" s="41">
        <v>66</v>
      </c>
      <c r="E5" s="41">
        <v>66</v>
      </c>
      <c r="F5" s="61">
        <v>76</v>
      </c>
      <c r="G5" s="56">
        <f>AVERAGE(C5:F5)</f>
        <v>71</v>
      </c>
      <c r="I5" s="56">
        <f>AVERAGE(E5:H5)</f>
        <v>71</v>
      </c>
      <c r="J5" s="85">
        <v>71</v>
      </c>
      <c r="L5" s="38" t="s">
        <v>11</v>
      </c>
      <c r="M5" s="5">
        <f>MIN(J4:J27)</f>
        <v>67.833333333333329</v>
      </c>
      <c r="N5" s="76"/>
    </row>
    <row r="6" spans="2:14" x14ac:dyDescent="0.25">
      <c r="B6" s="20">
        <v>3</v>
      </c>
      <c r="C6" s="81">
        <v>66</v>
      </c>
      <c r="D6" s="41">
        <v>68</v>
      </c>
      <c r="E6" s="41">
        <v>68</v>
      </c>
      <c r="F6" s="81">
        <v>68</v>
      </c>
      <c r="G6" s="56">
        <f t="shared" ref="G6:I27" si="0">AVERAGE(C6:F6)</f>
        <v>67.5</v>
      </c>
      <c r="I6" s="56">
        <f t="shared" si="0"/>
        <v>67.833333333333329</v>
      </c>
      <c r="J6" s="86">
        <v>76</v>
      </c>
      <c r="L6" s="38" t="s">
        <v>12</v>
      </c>
      <c r="M6" s="5">
        <f>MAX(J4:J27)</f>
        <v>100</v>
      </c>
      <c r="N6" s="76"/>
    </row>
    <row r="7" spans="2:14" x14ac:dyDescent="0.25">
      <c r="B7" s="20">
        <v>4</v>
      </c>
      <c r="C7" s="20">
        <v>84</v>
      </c>
      <c r="D7" s="41">
        <v>78</v>
      </c>
      <c r="E7" s="41">
        <v>78</v>
      </c>
      <c r="F7" s="61">
        <v>84</v>
      </c>
      <c r="G7" s="56">
        <f>AVERAGE(C7:F7)</f>
        <v>81</v>
      </c>
      <c r="I7" s="56">
        <f>AVERAGE(E7:H7)</f>
        <v>81</v>
      </c>
      <c r="J7" s="86">
        <v>76</v>
      </c>
      <c r="L7" s="38" t="s">
        <v>7</v>
      </c>
      <c r="M7" s="5">
        <f>M6-M5</f>
        <v>32.166666666666671</v>
      </c>
      <c r="N7" s="76"/>
    </row>
    <row r="8" spans="2:14" x14ac:dyDescent="0.25">
      <c r="B8" s="20">
        <v>5</v>
      </c>
      <c r="C8" s="20">
        <v>78</v>
      </c>
      <c r="D8" s="41">
        <v>76</v>
      </c>
      <c r="E8" s="41">
        <v>76</v>
      </c>
      <c r="F8" s="61">
        <v>78</v>
      </c>
      <c r="G8" s="56">
        <f t="shared" si="0"/>
        <v>77</v>
      </c>
      <c r="I8" s="56">
        <f t="shared" si="0"/>
        <v>77</v>
      </c>
      <c r="J8" s="86">
        <v>77</v>
      </c>
      <c r="L8" s="38" t="s">
        <v>13</v>
      </c>
      <c r="M8">
        <f>1+3.322*LOG(24)</f>
        <v>5.5850617449659552</v>
      </c>
      <c r="N8" s="76">
        <v>6</v>
      </c>
    </row>
    <row r="9" spans="2:14" x14ac:dyDescent="0.25">
      <c r="B9" s="20">
        <v>6</v>
      </c>
      <c r="C9" s="20">
        <v>94</v>
      </c>
      <c r="D9" s="41">
        <v>76</v>
      </c>
      <c r="E9" s="41">
        <v>76</v>
      </c>
      <c r="F9" s="61">
        <v>94</v>
      </c>
      <c r="G9" s="56">
        <f t="shared" si="0"/>
        <v>85</v>
      </c>
      <c r="I9" s="56">
        <f t="shared" si="0"/>
        <v>85</v>
      </c>
      <c r="J9" s="86">
        <v>77.666666666666671</v>
      </c>
      <c r="L9" s="38" t="s">
        <v>14</v>
      </c>
      <c r="M9">
        <f>M7/M8</f>
        <v>5.7594111104787347</v>
      </c>
      <c r="N9" s="76">
        <v>6</v>
      </c>
    </row>
    <row r="10" spans="2:14" x14ac:dyDescent="0.25">
      <c r="B10" s="20">
        <v>7</v>
      </c>
      <c r="C10" s="20">
        <v>88</v>
      </c>
      <c r="D10" s="41">
        <v>66</v>
      </c>
      <c r="E10" s="41">
        <v>70</v>
      </c>
      <c r="F10" s="61">
        <v>88</v>
      </c>
      <c r="G10" s="56">
        <f t="shared" si="0"/>
        <v>78</v>
      </c>
      <c r="I10" s="56">
        <f t="shared" si="0"/>
        <v>78.666666666666671</v>
      </c>
      <c r="J10" s="86">
        <v>78.666666666666671</v>
      </c>
      <c r="N10" s="76"/>
    </row>
    <row r="11" spans="2:14" x14ac:dyDescent="0.25">
      <c r="B11" s="20">
        <v>8</v>
      </c>
      <c r="C11" s="20">
        <v>76</v>
      </c>
      <c r="D11" s="41">
        <v>76</v>
      </c>
      <c r="E11" s="41">
        <v>76</v>
      </c>
      <c r="F11" s="61">
        <v>76</v>
      </c>
      <c r="G11" s="56">
        <f t="shared" si="0"/>
        <v>76</v>
      </c>
      <c r="I11" s="56">
        <f t="shared" si="0"/>
        <v>76</v>
      </c>
      <c r="J11" s="87">
        <v>80</v>
      </c>
      <c r="N11" s="76"/>
    </row>
    <row r="12" spans="2:14" x14ac:dyDescent="0.25">
      <c r="B12" s="20">
        <v>9</v>
      </c>
      <c r="C12" s="75">
        <v>68</v>
      </c>
      <c r="D12" s="41">
        <v>79</v>
      </c>
      <c r="E12" s="41">
        <v>79</v>
      </c>
      <c r="F12" s="75">
        <v>74</v>
      </c>
      <c r="G12" s="56">
        <f t="shared" si="0"/>
        <v>75</v>
      </c>
      <c r="I12" s="56">
        <f t="shared" si="0"/>
        <v>76</v>
      </c>
      <c r="J12" s="87">
        <v>81</v>
      </c>
      <c r="L12" s="61" t="s">
        <v>24</v>
      </c>
      <c r="M12" s="55" t="s">
        <v>23</v>
      </c>
      <c r="N12" s="76"/>
    </row>
    <row r="13" spans="2:14" x14ac:dyDescent="0.25">
      <c r="B13" s="20">
        <v>10</v>
      </c>
      <c r="C13" s="20">
        <v>100</v>
      </c>
      <c r="D13" s="41">
        <v>100</v>
      </c>
      <c r="E13" s="41">
        <v>100</v>
      </c>
      <c r="F13" s="61">
        <v>100</v>
      </c>
      <c r="G13" s="56">
        <f t="shared" si="0"/>
        <v>100</v>
      </c>
      <c r="I13" s="56">
        <f t="shared" si="0"/>
        <v>100</v>
      </c>
      <c r="J13" s="87">
        <v>82</v>
      </c>
      <c r="L13" s="61" t="s">
        <v>52</v>
      </c>
      <c r="M13" s="55">
        <v>2</v>
      </c>
      <c r="N13" s="76"/>
    </row>
    <row r="14" spans="2:14" x14ac:dyDescent="0.25">
      <c r="B14" s="20">
        <v>11</v>
      </c>
      <c r="C14" s="20">
        <v>86</v>
      </c>
      <c r="D14" s="41">
        <v>82</v>
      </c>
      <c r="E14" s="41">
        <v>80</v>
      </c>
      <c r="F14" s="61">
        <v>84</v>
      </c>
      <c r="G14" s="56">
        <f t="shared" si="0"/>
        <v>83</v>
      </c>
      <c r="I14" s="56">
        <f t="shared" si="0"/>
        <v>82.333333333333329</v>
      </c>
      <c r="J14" s="87">
        <v>82.333333333333329</v>
      </c>
      <c r="L14" s="61" t="s">
        <v>46</v>
      </c>
      <c r="M14" s="55">
        <v>5</v>
      </c>
      <c r="N14" s="76"/>
    </row>
    <row r="15" spans="2:14" x14ac:dyDescent="0.25">
      <c r="B15" s="20">
        <v>12</v>
      </c>
      <c r="C15" s="20">
        <v>84</v>
      </c>
      <c r="D15" s="41">
        <v>82</v>
      </c>
      <c r="E15" s="41">
        <v>82</v>
      </c>
      <c r="F15" s="61">
        <v>86</v>
      </c>
      <c r="G15" s="56">
        <f t="shared" si="0"/>
        <v>83.5</v>
      </c>
      <c r="I15" s="56">
        <f t="shared" si="0"/>
        <v>83.833333333333329</v>
      </c>
      <c r="J15" s="87">
        <v>82.583333333333329</v>
      </c>
      <c r="L15" s="61" t="s">
        <v>47</v>
      </c>
      <c r="M15" s="55">
        <v>10</v>
      </c>
      <c r="N15" s="76"/>
    </row>
    <row r="16" spans="2:14" x14ac:dyDescent="0.25">
      <c r="B16" s="20">
        <v>13</v>
      </c>
      <c r="C16" s="20">
        <v>88</v>
      </c>
      <c r="D16" s="41">
        <v>88</v>
      </c>
      <c r="E16" s="41">
        <v>88</v>
      </c>
      <c r="F16" s="61">
        <v>88</v>
      </c>
      <c r="G16" s="56">
        <f t="shared" si="0"/>
        <v>88</v>
      </c>
      <c r="I16" s="56">
        <f t="shared" si="0"/>
        <v>88</v>
      </c>
      <c r="J16" s="87">
        <v>83.833333333333329</v>
      </c>
      <c r="L16" s="61" t="s">
        <v>48</v>
      </c>
      <c r="M16" s="55">
        <v>5</v>
      </c>
      <c r="N16" s="76"/>
    </row>
    <row r="17" spans="2:14" x14ac:dyDescent="0.25">
      <c r="B17" s="20">
        <v>14</v>
      </c>
      <c r="C17" s="20">
        <v>75</v>
      </c>
      <c r="D17" s="41">
        <v>82</v>
      </c>
      <c r="E17" s="41">
        <v>80</v>
      </c>
      <c r="F17" s="61">
        <v>75</v>
      </c>
      <c r="G17" s="56">
        <f t="shared" si="0"/>
        <v>78</v>
      </c>
      <c r="I17" s="56">
        <f t="shared" si="0"/>
        <v>77.666666666666671</v>
      </c>
      <c r="J17" s="87">
        <v>83.833333333333329</v>
      </c>
      <c r="L17" s="61" t="s">
        <v>50</v>
      </c>
      <c r="M17" s="55">
        <v>1</v>
      </c>
      <c r="N17" s="76"/>
    </row>
    <row r="18" spans="2:14" x14ac:dyDescent="0.25">
      <c r="B18" s="20">
        <v>15</v>
      </c>
      <c r="C18" s="20">
        <v>82</v>
      </c>
      <c r="D18" s="41">
        <v>84</v>
      </c>
      <c r="E18" s="41">
        <v>83</v>
      </c>
      <c r="F18" s="61">
        <v>82</v>
      </c>
      <c r="G18" s="56">
        <f t="shared" si="0"/>
        <v>82.75</v>
      </c>
      <c r="I18" s="56">
        <f t="shared" si="0"/>
        <v>82.583333333333329</v>
      </c>
      <c r="J18" s="87">
        <v>84</v>
      </c>
      <c r="L18" s="61" t="s">
        <v>51</v>
      </c>
      <c r="M18" s="55">
        <v>1</v>
      </c>
      <c r="N18" s="76"/>
    </row>
    <row r="19" spans="2:14" x14ac:dyDescent="0.25">
      <c r="B19" s="20">
        <v>16</v>
      </c>
      <c r="C19" s="20">
        <v>100</v>
      </c>
      <c r="D19" s="41">
        <v>85</v>
      </c>
      <c r="E19" s="41">
        <v>85</v>
      </c>
      <c r="F19" s="61">
        <v>100</v>
      </c>
      <c r="G19" s="56">
        <f t="shared" si="0"/>
        <v>92.5</v>
      </c>
      <c r="I19" s="56">
        <f t="shared" si="0"/>
        <v>92.5</v>
      </c>
      <c r="J19" s="87">
        <v>84.833333333333329</v>
      </c>
      <c r="L19" s="61" t="s">
        <v>22</v>
      </c>
      <c r="M19" s="55">
        <f>SUM(M13:M18)</f>
        <v>24</v>
      </c>
      <c r="N19" s="76"/>
    </row>
    <row r="20" spans="2:14" x14ac:dyDescent="0.25">
      <c r="B20" s="20">
        <v>17</v>
      </c>
      <c r="C20" s="20">
        <v>83</v>
      </c>
      <c r="D20" s="41">
        <v>85</v>
      </c>
      <c r="E20" s="41">
        <v>85</v>
      </c>
      <c r="F20" s="61">
        <v>83</v>
      </c>
      <c r="G20" s="56">
        <f t="shared" si="0"/>
        <v>84</v>
      </c>
      <c r="I20" s="56">
        <f t="shared" si="0"/>
        <v>84</v>
      </c>
      <c r="J20" s="87">
        <v>85</v>
      </c>
      <c r="N20" s="76"/>
    </row>
    <row r="21" spans="2:14" x14ac:dyDescent="0.25">
      <c r="B21" s="20">
        <v>18</v>
      </c>
      <c r="C21" s="20">
        <v>97</v>
      </c>
      <c r="D21" s="41">
        <v>82</v>
      </c>
      <c r="E21" s="41">
        <v>82</v>
      </c>
      <c r="F21" s="61">
        <v>97</v>
      </c>
      <c r="G21" s="56">
        <f t="shared" si="0"/>
        <v>89.5</v>
      </c>
      <c r="I21" s="56">
        <f t="shared" si="0"/>
        <v>89.5</v>
      </c>
      <c r="J21" s="89">
        <v>87.083333333333329</v>
      </c>
      <c r="L21" t="s">
        <v>25</v>
      </c>
      <c r="M21" s="24">
        <f>22/24*100/100</f>
        <v>0.91666666666666652</v>
      </c>
      <c r="N21" s="76"/>
    </row>
    <row r="22" spans="2:14" x14ac:dyDescent="0.25">
      <c r="B22" s="20">
        <v>19</v>
      </c>
      <c r="C22" s="20">
        <v>85</v>
      </c>
      <c r="D22" s="41">
        <v>88</v>
      </c>
      <c r="E22" s="41">
        <v>84</v>
      </c>
      <c r="F22" s="61">
        <v>85</v>
      </c>
      <c r="G22" s="56">
        <f t="shared" si="0"/>
        <v>85.5</v>
      </c>
      <c r="I22" s="56">
        <f t="shared" si="0"/>
        <v>84.833333333333329</v>
      </c>
      <c r="J22" s="89">
        <v>88</v>
      </c>
      <c r="N22" s="76"/>
    </row>
    <row r="23" spans="2:14" x14ac:dyDescent="0.25">
      <c r="B23" s="20">
        <v>20</v>
      </c>
      <c r="C23" s="20">
        <v>90</v>
      </c>
      <c r="D23" s="42">
        <v>88</v>
      </c>
      <c r="E23" s="42">
        <v>88</v>
      </c>
      <c r="F23" s="61">
        <v>92</v>
      </c>
      <c r="G23" s="56">
        <f t="shared" si="0"/>
        <v>89.5</v>
      </c>
      <c r="I23" s="56">
        <f t="shared" si="0"/>
        <v>89.833333333333329</v>
      </c>
      <c r="J23" s="89">
        <v>88</v>
      </c>
      <c r="N23" s="76"/>
    </row>
    <row r="24" spans="2:14" x14ac:dyDescent="0.25">
      <c r="B24" s="20">
        <v>21</v>
      </c>
      <c r="C24" s="20">
        <v>92</v>
      </c>
      <c r="D24" s="42">
        <v>89</v>
      </c>
      <c r="E24" s="42">
        <v>85</v>
      </c>
      <c r="F24" s="61">
        <v>90</v>
      </c>
      <c r="G24" s="56">
        <f t="shared" si="0"/>
        <v>89</v>
      </c>
      <c r="I24" s="56">
        <f t="shared" si="0"/>
        <v>88</v>
      </c>
      <c r="J24" s="89">
        <v>89.5</v>
      </c>
      <c r="N24" s="76"/>
    </row>
    <row r="25" spans="2:14" x14ac:dyDescent="0.25">
      <c r="B25" s="20">
        <v>22</v>
      </c>
      <c r="C25" s="20">
        <v>82</v>
      </c>
      <c r="D25" s="42">
        <v>94</v>
      </c>
      <c r="E25" s="42">
        <v>88</v>
      </c>
      <c r="F25" s="61">
        <v>78</v>
      </c>
      <c r="G25" s="56">
        <f t="shared" si="0"/>
        <v>85.5</v>
      </c>
      <c r="I25" s="56">
        <f t="shared" si="0"/>
        <v>83.833333333333329</v>
      </c>
      <c r="J25" s="89">
        <v>89.833333333333329</v>
      </c>
      <c r="N25" s="76"/>
    </row>
    <row r="26" spans="2:14" x14ac:dyDescent="0.25">
      <c r="B26" s="20">
        <v>23</v>
      </c>
      <c r="C26" s="20">
        <v>78</v>
      </c>
      <c r="D26" s="42">
        <v>97</v>
      </c>
      <c r="E26" s="42">
        <v>92</v>
      </c>
      <c r="F26" s="61">
        <v>82</v>
      </c>
      <c r="G26" s="56">
        <f t="shared" si="0"/>
        <v>87.25</v>
      </c>
      <c r="I26" s="56">
        <f t="shared" si="0"/>
        <v>87.083333333333329</v>
      </c>
      <c r="J26" s="88">
        <v>92.5</v>
      </c>
      <c r="N26" s="76"/>
    </row>
    <row r="27" spans="2:14" x14ac:dyDescent="0.25">
      <c r="B27" s="20">
        <v>24</v>
      </c>
      <c r="C27" s="20">
        <v>80</v>
      </c>
      <c r="D27" s="42">
        <v>80</v>
      </c>
      <c r="E27" s="42">
        <v>80</v>
      </c>
      <c r="F27" s="61">
        <v>80</v>
      </c>
      <c r="G27" s="56">
        <f t="shared" si="0"/>
        <v>80</v>
      </c>
      <c r="I27" s="56">
        <f t="shared" si="0"/>
        <v>80</v>
      </c>
      <c r="J27" s="90">
        <v>100</v>
      </c>
      <c r="N27" s="76"/>
    </row>
    <row r="28" spans="2:14" x14ac:dyDescent="0.25">
      <c r="B28" s="21"/>
      <c r="C28" s="80">
        <f>AVERAGE(C4:C27)</f>
        <v>84.083333333333329</v>
      </c>
      <c r="D28" s="80">
        <f t="shared" ref="D28:G28" si="1">AVERAGE(D4:D27)</f>
        <v>82.041666666666671</v>
      </c>
      <c r="E28" s="80">
        <f t="shared" si="1"/>
        <v>81.208333333333329</v>
      </c>
      <c r="F28" s="80">
        <f t="shared" si="1"/>
        <v>84.416666666666671</v>
      </c>
      <c r="G28" s="80">
        <f t="shared" si="1"/>
        <v>82.9375</v>
      </c>
    </row>
  </sheetData>
  <sortState ref="J4:J27">
    <sortCondition ref="J4"/>
  </sortState>
  <mergeCells count="2">
    <mergeCell ref="B2:F2"/>
    <mergeCell ref="G2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73" zoomScaleNormal="73" workbookViewId="0">
      <selection activeCell="G19" sqref="G19:H19"/>
    </sheetView>
  </sheetViews>
  <sheetFormatPr defaultRowHeight="15" x14ac:dyDescent="0.25"/>
  <cols>
    <col min="2" max="2" width="10.5703125" bestFit="1" customWidth="1"/>
    <col min="4" max="4" width="12.7109375" customWidth="1"/>
    <col min="5" max="5" width="9.42578125" bestFit="1" customWidth="1"/>
    <col min="7" max="7" width="14.140625" customWidth="1"/>
    <col min="8" max="8" width="12" customWidth="1"/>
    <col min="9" max="9" width="13.7109375" customWidth="1"/>
    <col min="10" max="10" width="10.7109375" customWidth="1"/>
  </cols>
  <sheetData>
    <row r="1" spans="1:14" ht="15.75" x14ac:dyDescent="0.25">
      <c r="A1" s="1" t="s">
        <v>1</v>
      </c>
      <c r="D1" s="93" t="s">
        <v>5</v>
      </c>
      <c r="E1" s="93"/>
    </row>
    <row r="2" spans="1:14" ht="15.75" x14ac:dyDescent="0.25">
      <c r="A2" t="s">
        <v>2</v>
      </c>
      <c r="B2" t="s">
        <v>3</v>
      </c>
      <c r="D2" t="s">
        <v>2</v>
      </c>
      <c r="E2" t="s">
        <v>3</v>
      </c>
      <c r="G2" s="93"/>
      <c r="H2" s="93"/>
      <c r="N2" s="1" t="s">
        <v>0</v>
      </c>
    </row>
    <row r="3" spans="1:14" x14ac:dyDescent="0.25">
      <c r="A3" s="3">
        <v>1</v>
      </c>
      <c r="B3">
        <v>86</v>
      </c>
      <c r="D3" s="3">
        <v>1</v>
      </c>
      <c r="E3" s="14">
        <v>66</v>
      </c>
      <c r="G3" s="3" t="s">
        <v>10</v>
      </c>
      <c r="H3" s="3">
        <f>AVERAGE(E3:E26)</f>
        <v>84.083333333333329</v>
      </c>
      <c r="I3" s="3"/>
    </row>
    <row r="4" spans="1:14" x14ac:dyDescent="0.25">
      <c r="A4" s="3">
        <v>2</v>
      </c>
      <c r="B4">
        <v>76</v>
      </c>
      <c r="D4" s="3">
        <v>2</v>
      </c>
      <c r="E4" s="14">
        <v>68</v>
      </c>
      <c r="G4" s="3" t="s">
        <v>11</v>
      </c>
      <c r="H4" s="3">
        <f>MIN(E3:E26)</f>
        <v>66</v>
      </c>
      <c r="I4" s="3"/>
    </row>
    <row r="5" spans="1:14" x14ac:dyDescent="0.25">
      <c r="A5" s="3">
        <v>3</v>
      </c>
      <c r="B5" s="6">
        <v>66</v>
      </c>
      <c r="D5" s="3">
        <v>3</v>
      </c>
      <c r="E5" s="15">
        <v>75</v>
      </c>
      <c r="F5" s="11"/>
      <c r="G5" s="3" t="s">
        <v>12</v>
      </c>
      <c r="H5" s="3">
        <f>MAX(E3:E26)</f>
        <v>100</v>
      </c>
      <c r="I5" s="3"/>
    </row>
    <row r="6" spans="1:14" x14ac:dyDescent="0.25">
      <c r="A6" s="3">
        <v>4</v>
      </c>
      <c r="B6">
        <v>84</v>
      </c>
      <c r="D6" s="3">
        <v>4</v>
      </c>
      <c r="E6" s="15">
        <v>76</v>
      </c>
      <c r="F6" s="11"/>
      <c r="G6" s="3" t="s">
        <v>7</v>
      </c>
      <c r="H6" s="3">
        <f>H5-H4</f>
        <v>34</v>
      </c>
      <c r="I6" s="3"/>
    </row>
    <row r="7" spans="1:14" x14ac:dyDescent="0.25">
      <c r="A7" s="3">
        <v>5</v>
      </c>
      <c r="B7">
        <v>78</v>
      </c>
      <c r="D7" s="3">
        <v>5</v>
      </c>
      <c r="E7" s="15">
        <v>76</v>
      </c>
      <c r="F7" s="11"/>
      <c r="G7" s="3" t="s">
        <v>13</v>
      </c>
      <c r="H7">
        <f>1+3.322*LOG(24)</f>
        <v>5.5850617449659552</v>
      </c>
      <c r="I7" s="5">
        <f>1+3.322*LOG(24)</f>
        <v>5.5850617449659552</v>
      </c>
    </row>
    <row r="8" spans="1:14" x14ac:dyDescent="0.25">
      <c r="A8" s="3">
        <v>6</v>
      </c>
      <c r="B8">
        <v>94</v>
      </c>
      <c r="D8" s="3">
        <v>6</v>
      </c>
      <c r="E8" s="16">
        <v>78</v>
      </c>
      <c r="F8" s="11"/>
      <c r="G8" s="3" t="s">
        <v>14</v>
      </c>
      <c r="H8">
        <f>H6/H7</f>
        <v>6.0876677022676775</v>
      </c>
      <c r="I8" s="5">
        <v>6.0876677022676775</v>
      </c>
    </row>
    <row r="9" spans="1:14" x14ac:dyDescent="0.25">
      <c r="A9" s="3">
        <v>7</v>
      </c>
      <c r="B9">
        <v>88</v>
      </c>
      <c r="D9" s="3">
        <v>7</v>
      </c>
      <c r="E9" s="16">
        <v>78</v>
      </c>
      <c r="F9" s="11"/>
    </row>
    <row r="10" spans="1:14" x14ac:dyDescent="0.25">
      <c r="A10" s="3">
        <v>8</v>
      </c>
      <c r="B10">
        <v>76</v>
      </c>
      <c r="D10" s="3">
        <v>8</v>
      </c>
      <c r="E10" s="16">
        <v>80</v>
      </c>
      <c r="F10" s="11"/>
      <c r="G10" s="2" t="s">
        <v>15</v>
      </c>
      <c r="H10" s="2"/>
      <c r="I10" s="20" t="s">
        <v>24</v>
      </c>
      <c r="J10" s="55" t="s">
        <v>23</v>
      </c>
    </row>
    <row r="11" spans="1:14" x14ac:dyDescent="0.25">
      <c r="A11" s="3">
        <v>9</v>
      </c>
      <c r="B11" s="6">
        <v>68</v>
      </c>
      <c r="D11" s="3">
        <v>9</v>
      </c>
      <c r="E11" s="16">
        <v>82</v>
      </c>
      <c r="F11" s="11"/>
      <c r="G11" s="3">
        <f>H4</f>
        <v>66</v>
      </c>
      <c r="H11" s="12">
        <f>G11+$H$8-1</f>
        <v>71.08766770226768</v>
      </c>
      <c r="I11" s="20" t="s">
        <v>16</v>
      </c>
      <c r="J11" s="55">
        <v>2</v>
      </c>
    </row>
    <row r="12" spans="1:14" x14ac:dyDescent="0.25">
      <c r="A12" s="3">
        <v>10</v>
      </c>
      <c r="B12">
        <v>100</v>
      </c>
      <c r="D12" s="3">
        <v>10</v>
      </c>
      <c r="E12" s="16">
        <v>82</v>
      </c>
      <c r="F12" s="11"/>
      <c r="G12" s="12">
        <f>H11+1</f>
        <v>72.08766770226768</v>
      </c>
      <c r="H12" s="12">
        <f t="shared" ref="H12:H16" si="0">G12+$H$8-1</f>
        <v>77.17533540453536</v>
      </c>
      <c r="I12" s="20" t="s">
        <v>17</v>
      </c>
      <c r="J12" s="55">
        <v>3</v>
      </c>
    </row>
    <row r="13" spans="1:14" x14ac:dyDescent="0.25">
      <c r="A13" s="3">
        <v>11</v>
      </c>
      <c r="B13">
        <v>86</v>
      </c>
      <c r="D13" s="3">
        <v>11</v>
      </c>
      <c r="E13" s="16">
        <v>83</v>
      </c>
      <c r="F13" s="11"/>
      <c r="G13" s="12">
        <f t="shared" ref="G13:G16" si="1">H12+1</f>
        <v>78.17533540453536</v>
      </c>
      <c r="H13" s="12">
        <f t="shared" si="0"/>
        <v>83.263003106803041</v>
      </c>
      <c r="I13" s="20" t="s">
        <v>18</v>
      </c>
      <c r="J13" s="55">
        <v>6</v>
      </c>
    </row>
    <row r="14" spans="1:14" x14ac:dyDescent="0.25">
      <c r="A14" s="3">
        <v>12</v>
      </c>
      <c r="B14">
        <v>84</v>
      </c>
      <c r="D14" s="3">
        <v>12</v>
      </c>
      <c r="E14" s="17">
        <v>84</v>
      </c>
      <c r="F14" s="11"/>
      <c r="G14" s="12">
        <f t="shared" si="1"/>
        <v>84.263003106803041</v>
      </c>
      <c r="H14" s="12">
        <f t="shared" si="0"/>
        <v>89.350670809070721</v>
      </c>
      <c r="I14" s="20" t="s">
        <v>19</v>
      </c>
      <c r="J14" s="55">
        <v>7</v>
      </c>
    </row>
    <row r="15" spans="1:14" x14ac:dyDescent="0.25">
      <c r="A15" s="3">
        <v>13</v>
      </c>
      <c r="B15">
        <v>88</v>
      </c>
      <c r="D15" s="3">
        <v>13</v>
      </c>
      <c r="E15" s="17">
        <v>84</v>
      </c>
      <c r="F15" s="11"/>
      <c r="G15" s="12">
        <f t="shared" si="1"/>
        <v>90.350670809070721</v>
      </c>
      <c r="H15" s="12">
        <f t="shared" si="0"/>
        <v>95.438338511338401</v>
      </c>
      <c r="I15" s="20" t="s">
        <v>20</v>
      </c>
      <c r="J15" s="55">
        <v>3</v>
      </c>
    </row>
    <row r="16" spans="1:14" x14ac:dyDescent="0.25">
      <c r="A16" s="3">
        <v>14</v>
      </c>
      <c r="B16">
        <v>75</v>
      </c>
      <c r="D16" s="3">
        <v>14</v>
      </c>
      <c r="E16" s="17">
        <v>85</v>
      </c>
      <c r="F16" s="11"/>
      <c r="G16" s="12">
        <f t="shared" si="1"/>
        <v>96.438338511338401</v>
      </c>
      <c r="H16" s="12">
        <f t="shared" si="0"/>
        <v>101.52600621360608</v>
      </c>
      <c r="I16" s="20" t="s">
        <v>21</v>
      </c>
      <c r="J16" s="55">
        <v>3</v>
      </c>
    </row>
    <row r="17" spans="1:13" x14ac:dyDescent="0.25">
      <c r="A17" s="3">
        <v>15</v>
      </c>
      <c r="B17">
        <v>82</v>
      </c>
      <c r="D17" s="3">
        <v>15</v>
      </c>
      <c r="E17" s="17">
        <v>86</v>
      </c>
      <c r="F17" s="11"/>
      <c r="I17" s="54" t="s">
        <v>22</v>
      </c>
      <c r="J17" s="43">
        <f>SUM(J11:J16)</f>
        <v>24</v>
      </c>
    </row>
    <row r="18" spans="1:13" x14ac:dyDescent="0.25">
      <c r="A18" s="3">
        <v>16</v>
      </c>
      <c r="B18">
        <v>100</v>
      </c>
      <c r="D18" s="3">
        <v>16</v>
      </c>
      <c r="E18" s="17">
        <v>86</v>
      </c>
      <c r="F18" s="11"/>
    </row>
    <row r="19" spans="1:13" x14ac:dyDescent="0.25">
      <c r="A19" s="3">
        <v>17</v>
      </c>
      <c r="B19">
        <v>83</v>
      </c>
      <c r="D19" s="3">
        <v>17</v>
      </c>
      <c r="E19" s="17">
        <v>88</v>
      </c>
      <c r="F19" s="11"/>
      <c r="G19" t="s">
        <v>25</v>
      </c>
      <c r="H19" s="24">
        <f>22/24*100/100</f>
        <v>0.91666666666666652</v>
      </c>
    </row>
    <row r="20" spans="1:13" x14ac:dyDescent="0.25">
      <c r="A20" s="3">
        <v>18</v>
      </c>
      <c r="B20">
        <v>97</v>
      </c>
      <c r="D20" s="3">
        <v>18</v>
      </c>
      <c r="E20" s="17">
        <v>88</v>
      </c>
      <c r="F20" s="11"/>
    </row>
    <row r="21" spans="1:13" x14ac:dyDescent="0.25">
      <c r="A21" s="3">
        <v>19</v>
      </c>
      <c r="B21">
        <v>85</v>
      </c>
      <c r="D21" s="3">
        <v>19</v>
      </c>
      <c r="E21" s="15">
        <v>90</v>
      </c>
      <c r="F21" s="11"/>
    </row>
    <row r="22" spans="1:13" x14ac:dyDescent="0.25">
      <c r="A22" s="3">
        <v>20</v>
      </c>
      <c r="B22">
        <v>90</v>
      </c>
      <c r="D22" s="3">
        <v>20</v>
      </c>
      <c r="E22" s="18">
        <v>92</v>
      </c>
    </row>
    <row r="23" spans="1:13" x14ac:dyDescent="0.25">
      <c r="A23" s="3">
        <v>21</v>
      </c>
      <c r="B23">
        <v>92</v>
      </c>
      <c r="D23" s="3">
        <v>21</v>
      </c>
      <c r="E23" s="18">
        <v>94</v>
      </c>
      <c r="J23" s="23"/>
    </row>
    <row r="24" spans="1:13" x14ac:dyDescent="0.25">
      <c r="A24" s="3">
        <v>22</v>
      </c>
      <c r="B24">
        <v>82</v>
      </c>
      <c r="D24" s="3">
        <v>22</v>
      </c>
      <c r="E24" s="19">
        <v>97</v>
      </c>
    </row>
    <row r="25" spans="1:13" x14ac:dyDescent="0.25">
      <c r="A25" s="3">
        <v>23</v>
      </c>
      <c r="B25">
        <v>78</v>
      </c>
      <c r="D25" s="3">
        <v>23</v>
      </c>
      <c r="E25" s="19">
        <v>100</v>
      </c>
    </row>
    <row r="26" spans="1:13" x14ac:dyDescent="0.25">
      <c r="A26" s="3">
        <v>24</v>
      </c>
      <c r="B26">
        <v>80</v>
      </c>
      <c r="D26" s="3">
        <v>24</v>
      </c>
      <c r="E26" s="19">
        <v>100</v>
      </c>
    </row>
    <row r="27" spans="1:13" x14ac:dyDescent="0.25">
      <c r="A27" t="s">
        <v>4</v>
      </c>
      <c r="B27" s="7">
        <f>AVERAGE(B3:B26)</f>
        <v>84.083333333333329</v>
      </c>
      <c r="D27" t="s">
        <v>6</v>
      </c>
      <c r="E27" s="7">
        <f>AVERAGE(E3:E26)</f>
        <v>84.083333333333329</v>
      </c>
      <c r="F27" s="7"/>
    </row>
    <row r="28" spans="1:13" x14ac:dyDescent="0.25">
      <c r="D28" t="s">
        <v>7</v>
      </c>
      <c r="E28" s="8">
        <f>E26-E3</f>
        <v>34</v>
      </c>
      <c r="M28" s="40"/>
    </row>
    <row r="29" spans="1:13" x14ac:dyDescent="0.25">
      <c r="B29" s="5">
        <f>22/24*100</f>
        <v>91.666666666666657</v>
      </c>
      <c r="D29" t="s">
        <v>8</v>
      </c>
      <c r="E29" s="9">
        <f>1+(3.3*LOG(24))</f>
        <v>5.5546970976482992</v>
      </c>
    </row>
    <row r="30" spans="1:13" x14ac:dyDescent="0.25">
      <c r="E30" s="10">
        <f>1+(3.3*LOG(24))</f>
        <v>5.5546970976482992</v>
      </c>
    </row>
    <row r="31" spans="1:13" x14ac:dyDescent="0.25">
      <c r="D31" t="s">
        <v>9</v>
      </c>
      <c r="E31">
        <f>E28/E29</f>
        <v>6.1209458233815548</v>
      </c>
    </row>
  </sheetData>
  <mergeCells count="2">
    <mergeCell ref="D1:E1"/>
    <mergeCell ref="G2:H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="75" zoomScaleNormal="75" workbookViewId="0">
      <selection activeCell="N4" sqref="N4"/>
    </sheetView>
  </sheetViews>
  <sheetFormatPr defaultRowHeight="15" x14ac:dyDescent="0.25"/>
  <cols>
    <col min="5" max="5" width="12.7109375" customWidth="1"/>
    <col min="7" max="7" width="12.28515625" customWidth="1"/>
    <col min="8" max="8" width="12" customWidth="1"/>
    <col min="12" max="12" width="12" customWidth="1"/>
    <col min="13" max="13" width="15.85546875" customWidth="1"/>
    <col min="14" max="14" width="17" customWidth="1"/>
    <col min="15" max="15" width="10.28515625" customWidth="1"/>
  </cols>
  <sheetData>
    <row r="2" spans="2:15" x14ac:dyDescent="0.25">
      <c r="B2" s="94" t="s">
        <v>5</v>
      </c>
      <c r="C2" s="94"/>
      <c r="J2" s="93"/>
      <c r="K2" s="93"/>
    </row>
    <row r="3" spans="2:15" x14ac:dyDescent="0.25">
      <c r="B3" s="3" t="s">
        <v>2</v>
      </c>
      <c r="C3" s="3" t="s">
        <v>3</v>
      </c>
      <c r="E3" t="s">
        <v>6</v>
      </c>
      <c r="F3" s="4">
        <f>AVERAGE(C4:C27)</f>
        <v>81.791666666666671</v>
      </c>
      <c r="K3" s="93" t="s">
        <v>40</v>
      </c>
      <c r="L3" s="93"/>
    </row>
    <row r="4" spans="2:15" x14ac:dyDescent="0.25">
      <c r="B4" s="3">
        <v>1</v>
      </c>
      <c r="C4" s="26">
        <v>64</v>
      </c>
      <c r="D4" s="27"/>
      <c r="E4" s="3" t="s">
        <v>11</v>
      </c>
      <c r="F4">
        <f>MIN(C4:C27)</f>
        <v>64</v>
      </c>
      <c r="K4" s="27">
        <v>78</v>
      </c>
      <c r="L4" s="63">
        <v>66</v>
      </c>
      <c r="M4" s="62" t="s">
        <v>6</v>
      </c>
      <c r="N4" s="4">
        <f>AVERAGE(K4:K27)</f>
        <v>82.041666666666671</v>
      </c>
    </row>
    <row r="5" spans="2:15" x14ac:dyDescent="0.25">
      <c r="B5" s="3">
        <v>2</v>
      </c>
      <c r="C5" s="26">
        <v>66</v>
      </c>
      <c r="D5" s="27"/>
      <c r="E5" s="3" t="s">
        <v>12</v>
      </c>
      <c r="F5">
        <f>MAX(C4:C27)</f>
        <v>100</v>
      </c>
      <c r="K5" s="27">
        <v>66</v>
      </c>
      <c r="L5" s="63">
        <v>66</v>
      </c>
      <c r="M5" s="38" t="s">
        <v>11</v>
      </c>
      <c r="N5">
        <f>MIN(K4:K27)</f>
        <v>66</v>
      </c>
    </row>
    <row r="6" spans="2:15" x14ac:dyDescent="0.25">
      <c r="B6" s="3">
        <v>3</v>
      </c>
      <c r="C6" s="26">
        <v>68</v>
      </c>
      <c r="D6" s="27"/>
      <c r="E6" s="3" t="s">
        <v>7</v>
      </c>
      <c r="F6">
        <f>F5-F4</f>
        <v>36</v>
      </c>
      <c r="K6" s="27">
        <v>68</v>
      </c>
      <c r="L6" s="63">
        <v>68</v>
      </c>
      <c r="M6" s="38" t="s">
        <v>12</v>
      </c>
      <c r="N6">
        <f>MAX(L4:L27)</f>
        <v>100</v>
      </c>
    </row>
    <row r="7" spans="2:15" x14ac:dyDescent="0.25">
      <c r="B7" s="3">
        <v>4</v>
      </c>
      <c r="C7" s="25">
        <v>76</v>
      </c>
      <c r="D7" s="27"/>
      <c r="E7" s="3" t="s">
        <v>13</v>
      </c>
      <c r="F7">
        <v>5.5850617449659552</v>
      </c>
      <c r="G7" s="5">
        <v>5.5850617449659552</v>
      </c>
      <c r="K7" s="27">
        <v>78</v>
      </c>
      <c r="L7" s="30">
        <v>76</v>
      </c>
      <c r="M7" s="38" t="s">
        <v>7</v>
      </c>
      <c r="N7">
        <f>N6-N5</f>
        <v>34</v>
      </c>
    </row>
    <row r="8" spans="2:15" x14ac:dyDescent="0.25">
      <c r="B8" s="3">
        <v>5</v>
      </c>
      <c r="C8" s="25">
        <v>76</v>
      </c>
      <c r="D8" s="27"/>
      <c r="E8" s="3" t="s">
        <v>14</v>
      </c>
      <c r="F8">
        <f>F6/F7</f>
        <v>6.4457658024010698</v>
      </c>
      <c r="G8" s="5">
        <v>6.4457658024010698</v>
      </c>
      <c r="J8" s="40">
        <v>6</v>
      </c>
      <c r="K8" s="27">
        <v>76</v>
      </c>
      <c r="L8" s="30">
        <v>76</v>
      </c>
      <c r="M8" s="38" t="s">
        <v>13</v>
      </c>
      <c r="N8">
        <f>1+3.322*LOG(24)</f>
        <v>5.5850617449659552</v>
      </c>
      <c r="O8">
        <v>6</v>
      </c>
    </row>
    <row r="9" spans="2:15" x14ac:dyDescent="0.25">
      <c r="B9" s="3">
        <v>6</v>
      </c>
      <c r="C9" s="25">
        <v>76</v>
      </c>
      <c r="D9" s="27"/>
      <c r="J9" s="40">
        <v>5</v>
      </c>
      <c r="K9" s="27">
        <v>76</v>
      </c>
      <c r="L9" s="30">
        <v>76</v>
      </c>
      <c r="M9" s="38" t="s">
        <v>14</v>
      </c>
      <c r="N9">
        <f>N7/N8</f>
        <v>6.0876677022676775</v>
      </c>
    </row>
    <row r="10" spans="2:15" x14ac:dyDescent="0.25">
      <c r="B10" s="3">
        <v>7</v>
      </c>
      <c r="C10" s="31">
        <v>78</v>
      </c>
      <c r="D10" s="27"/>
      <c r="E10" s="2" t="s">
        <v>15</v>
      </c>
      <c r="F10" s="2"/>
      <c r="G10" s="22" t="s">
        <v>24</v>
      </c>
      <c r="H10" s="21" t="s">
        <v>23</v>
      </c>
      <c r="K10" s="27">
        <v>66</v>
      </c>
      <c r="L10" s="26">
        <v>78</v>
      </c>
    </row>
    <row r="11" spans="2:15" x14ac:dyDescent="0.25">
      <c r="B11" s="3">
        <v>8</v>
      </c>
      <c r="C11" s="31">
        <v>78</v>
      </c>
      <c r="D11" s="27"/>
      <c r="E11" s="3">
        <f>F4</f>
        <v>64</v>
      </c>
      <c r="F11" s="12">
        <f>E11+$H$8-1</f>
        <v>63</v>
      </c>
      <c r="G11" s="20" t="s">
        <v>16</v>
      </c>
      <c r="H11" s="20">
        <v>3</v>
      </c>
      <c r="K11" s="27">
        <v>76</v>
      </c>
      <c r="L11" s="26">
        <v>78</v>
      </c>
      <c r="M11" s="22" t="s">
        <v>24</v>
      </c>
      <c r="N11" s="21" t="s">
        <v>23</v>
      </c>
    </row>
    <row r="12" spans="2:15" x14ac:dyDescent="0.25">
      <c r="B12" s="3">
        <v>9</v>
      </c>
      <c r="C12" s="31">
        <v>79</v>
      </c>
      <c r="D12" s="27"/>
      <c r="E12" s="12">
        <f>F11+1</f>
        <v>64</v>
      </c>
      <c r="F12" s="12">
        <f t="shared" ref="F12:F16" si="0">E12+$H$8-1</f>
        <v>63</v>
      </c>
      <c r="G12" s="20" t="s">
        <v>17</v>
      </c>
      <c r="H12" s="20">
        <v>3</v>
      </c>
      <c r="K12" s="27">
        <v>79</v>
      </c>
      <c r="L12" s="26">
        <v>79</v>
      </c>
      <c r="M12" s="20" t="s">
        <v>16</v>
      </c>
      <c r="N12" s="20">
        <v>3</v>
      </c>
    </row>
    <row r="13" spans="2:15" x14ac:dyDescent="0.25">
      <c r="B13" s="3">
        <v>10</v>
      </c>
      <c r="C13" s="31">
        <v>80</v>
      </c>
      <c r="D13" s="27"/>
      <c r="E13" s="12">
        <f t="shared" ref="E13:E16" si="1">F12+1</f>
        <v>64</v>
      </c>
      <c r="F13" s="12">
        <f t="shared" si="0"/>
        <v>63</v>
      </c>
      <c r="G13" s="20" t="s">
        <v>18</v>
      </c>
      <c r="H13" s="20">
        <v>8</v>
      </c>
      <c r="K13" s="27">
        <v>100</v>
      </c>
      <c r="L13" s="68">
        <v>80</v>
      </c>
      <c r="M13" s="20" t="s">
        <v>17</v>
      </c>
      <c r="N13" s="20">
        <v>3</v>
      </c>
    </row>
    <row r="14" spans="2:15" x14ac:dyDescent="0.25">
      <c r="B14" s="3">
        <v>11</v>
      </c>
      <c r="C14" s="31">
        <v>82</v>
      </c>
      <c r="D14" s="27"/>
      <c r="E14" s="12">
        <f t="shared" si="1"/>
        <v>64</v>
      </c>
      <c r="F14" s="12">
        <f t="shared" si="0"/>
        <v>63</v>
      </c>
      <c r="G14" s="20" t="s">
        <v>19</v>
      </c>
      <c r="H14" s="20">
        <v>7</v>
      </c>
      <c r="K14" s="27">
        <v>82</v>
      </c>
      <c r="L14" s="26">
        <v>82</v>
      </c>
      <c r="M14" s="20" t="s">
        <v>18</v>
      </c>
      <c r="N14" s="20">
        <v>8</v>
      </c>
    </row>
    <row r="15" spans="2:15" x14ac:dyDescent="0.25">
      <c r="B15" s="3">
        <v>12</v>
      </c>
      <c r="C15" s="31">
        <v>82</v>
      </c>
      <c r="D15" s="27"/>
      <c r="E15" s="12">
        <f t="shared" si="1"/>
        <v>64</v>
      </c>
      <c r="F15" s="12">
        <f t="shared" si="0"/>
        <v>63</v>
      </c>
      <c r="G15" s="20" t="s">
        <v>20</v>
      </c>
      <c r="H15" s="20">
        <v>1</v>
      </c>
      <c r="K15" s="27">
        <v>82</v>
      </c>
      <c r="L15" s="26">
        <v>82</v>
      </c>
      <c r="M15" s="20" t="s">
        <v>19</v>
      </c>
      <c r="N15" s="20">
        <v>7</v>
      </c>
    </row>
    <row r="16" spans="2:15" x14ac:dyDescent="0.25">
      <c r="B16" s="3">
        <v>13</v>
      </c>
      <c r="C16" s="31">
        <v>82</v>
      </c>
      <c r="D16" s="27"/>
      <c r="E16" s="12">
        <f t="shared" si="1"/>
        <v>64</v>
      </c>
      <c r="F16" s="12">
        <f t="shared" si="0"/>
        <v>63</v>
      </c>
      <c r="G16" s="20" t="s">
        <v>21</v>
      </c>
      <c r="H16" s="20">
        <v>2</v>
      </c>
      <c r="K16" s="27">
        <v>88</v>
      </c>
      <c r="L16" s="26">
        <v>82</v>
      </c>
      <c r="M16" s="20" t="s">
        <v>20</v>
      </c>
      <c r="N16" s="20">
        <v>1</v>
      </c>
    </row>
    <row r="17" spans="2:14" x14ac:dyDescent="0.25">
      <c r="B17" s="3">
        <v>14</v>
      </c>
      <c r="C17" s="31">
        <v>82</v>
      </c>
      <c r="D17" s="27"/>
      <c r="G17" s="36" t="s">
        <v>26</v>
      </c>
      <c r="H17" s="3">
        <f>SUM(H11:H16)</f>
        <v>24</v>
      </c>
      <c r="K17" s="27">
        <v>82</v>
      </c>
      <c r="L17" s="26">
        <v>82</v>
      </c>
      <c r="M17" s="20" t="s">
        <v>41</v>
      </c>
      <c r="N17" s="20">
        <v>2</v>
      </c>
    </row>
    <row r="18" spans="2:14" x14ac:dyDescent="0.25">
      <c r="B18" s="3">
        <v>15</v>
      </c>
      <c r="C18" s="32">
        <v>84</v>
      </c>
      <c r="D18" s="27"/>
      <c r="K18" s="27">
        <v>84</v>
      </c>
      <c r="L18" s="69">
        <v>84</v>
      </c>
      <c r="M18" s="36" t="s">
        <v>26</v>
      </c>
      <c r="N18" s="40">
        <f>SUM(N12:N17)</f>
        <v>24</v>
      </c>
    </row>
    <row r="19" spans="2:14" x14ac:dyDescent="0.25">
      <c r="B19" s="3">
        <v>16</v>
      </c>
      <c r="C19" s="32">
        <v>85</v>
      </c>
      <c r="D19" s="27"/>
      <c r="K19" s="27">
        <v>85</v>
      </c>
      <c r="L19" s="69">
        <v>85</v>
      </c>
    </row>
    <row r="20" spans="2:14" x14ac:dyDescent="0.25">
      <c r="B20" s="3">
        <v>17</v>
      </c>
      <c r="C20" s="32">
        <v>85</v>
      </c>
      <c r="D20" s="27"/>
      <c r="E20" t="s">
        <v>25</v>
      </c>
      <c r="F20" s="24">
        <f>21/24*100/100</f>
        <v>0.875</v>
      </c>
      <c r="K20" s="27">
        <v>85</v>
      </c>
      <c r="L20" s="69">
        <v>85</v>
      </c>
    </row>
    <row r="21" spans="2:14" x14ac:dyDescent="0.25">
      <c r="B21" s="3">
        <v>18</v>
      </c>
      <c r="C21" s="32">
        <v>86</v>
      </c>
      <c r="D21" s="27"/>
      <c r="K21" s="27">
        <v>82</v>
      </c>
      <c r="L21" s="69">
        <v>88</v>
      </c>
    </row>
    <row r="22" spans="2:14" x14ac:dyDescent="0.25">
      <c r="B22" s="3">
        <v>19</v>
      </c>
      <c r="C22" s="32">
        <v>88</v>
      </c>
      <c r="D22" s="27"/>
      <c r="G22" s="40">
        <f>F4</f>
        <v>64</v>
      </c>
      <c r="H22" s="12">
        <f>E11+$F$8-1</f>
        <v>69.44576580240107</v>
      </c>
      <c r="K22" s="27">
        <v>88</v>
      </c>
      <c r="L22" s="69">
        <v>88</v>
      </c>
    </row>
    <row r="23" spans="2:14" x14ac:dyDescent="0.25">
      <c r="B23" s="3">
        <v>20</v>
      </c>
      <c r="C23" s="33">
        <v>88</v>
      </c>
      <c r="D23" s="28"/>
      <c r="G23" s="12">
        <f>H22+1</f>
        <v>70.44576580240107</v>
      </c>
      <c r="H23" s="12">
        <f>G23+$F$8-1</f>
        <v>75.89153160480214</v>
      </c>
      <c r="K23" s="28">
        <v>88</v>
      </c>
      <c r="L23" s="69">
        <v>88</v>
      </c>
    </row>
    <row r="24" spans="2:14" x14ac:dyDescent="0.25">
      <c r="B24" s="3">
        <v>21</v>
      </c>
      <c r="C24" s="33">
        <v>89</v>
      </c>
      <c r="D24" s="28"/>
      <c r="K24" s="28">
        <v>89</v>
      </c>
      <c r="L24" s="69">
        <v>89</v>
      </c>
    </row>
    <row r="25" spans="2:14" x14ac:dyDescent="0.25">
      <c r="B25" s="3">
        <v>22</v>
      </c>
      <c r="C25" s="34">
        <v>94</v>
      </c>
      <c r="D25" s="28"/>
      <c r="K25" s="28">
        <v>94</v>
      </c>
      <c r="L25" s="70">
        <v>94</v>
      </c>
    </row>
    <row r="26" spans="2:14" x14ac:dyDescent="0.25">
      <c r="B26" s="3">
        <v>23</v>
      </c>
      <c r="C26" s="35">
        <v>95</v>
      </c>
      <c r="D26" s="28"/>
      <c r="K26" s="28">
        <v>97</v>
      </c>
      <c r="L26" s="71">
        <v>97</v>
      </c>
    </row>
    <row r="27" spans="2:14" x14ac:dyDescent="0.25">
      <c r="B27" s="3">
        <v>24</v>
      </c>
      <c r="C27" s="35">
        <v>100</v>
      </c>
      <c r="D27" s="28"/>
      <c r="K27" s="28">
        <v>80</v>
      </c>
      <c r="L27" s="72">
        <v>100</v>
      </c>
    </row>
    <row r="28" spans="2:14" x14ac:dyDescent="0.25">
      <c r="J28" s="40"/>
      <c r="L28" s="37"/>
    </row>
    <row r="29" spans="2:14" x14ac:dyDescent="0.25">
      <c r="K29" s="7"/>
    </row>
  </sheetData>
  <sortState ref="L4:L27">
    <sortCondition ref="L4"/>
  </sortState>
  <mergeCells count="3">
    <mergeCell ref="B2:C2"/>
    <mergeCell ref="J2:K2"/>
    <mergeCell ref="K3:L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zoomScale="80" zoomScaleNormal="80" workbookViewId="0">
      <selection activeCell="N20" sqref="N20"/>
    </sheetView>
  </sheetViews>
  <sheetFormatPr defaultRowHeight="15" x14ac:dyDescent="0.25"/>
  <cols>
    <col min="5" max="5" width="17.7109375" customWidth="1"/>
    <col min="6" max="6" width="13.28515625" customWidth="1"/>
    <col min="12" max="12" width="17.85546875" customWidth="1"/>
    <col min="13" max="13" width="12.85546875" customWidth="1"/>
  </cols>
  <sheetData>
    <row r="2" spans="2:14" x14ac:dyDescent="0.25">
      <c r="B2" s="94" t="s">
        <v>5</v>
      </c>
      <c r="C2" s="94"/>
    </row>
    <row r="3" spans="2:14" x14ac:dyDescent="0.25">
      <c r="B3" s="3" t="s">
        <v>2</v>
      </c>
      <c r="C3" s="3" t="s">
        <v>3</v>
      </c>
    </row>
    <row r="4" spans="2:14" x14ac:dyDescent="0.25">
      <c r="B4" s="3">
        <v>1</v>
      </c>
      <c r="C4" s="29">
        <v>67</v>
      </c>
      <c r="D4" s="37"/>
      <c r="E4" s="38" t="s">
        <v>6</v>
      </c>
      <c r="F4" s="4">
        <f>AVERAGE(C4:C27)</f>
        <v>81.25</v>
      </c>
      <c r="I4" s="27">
        <v>78</v>
      </c>
      <c r="J4" s="65">
        <v>66</v>
      </c>
      <c r="L4" s="38" t="s">
        <v>6</v>
      </c>
      <c r="M4">
        <f>AVERAGE(I4:I27)</f>
        <v>81.208333333333329</v>
      </c>
    </row>
    <row r="5" spans="2:14" x14ac:dyDescent="0.25">
      <c r="B5" s="3">
        <v>2</v>
      </c>
      <c r="C5" s="29">
        <v>68</v>
      </c>
      <c r="D5" s="37"/>
      <c r="E5" s="38" t="s">
        <v>11</v>
      </c>
      <c r="F5">
        <f>MIN(C4:C27)</f>
        <v>67</v>
      </c>
      <c r="I5" s="27">
        <v>66</v>
      </c>
      <c r="J5" s="65">
        <v>68</v>
      </c>
      <c r="L5" s="38" t="s">
        <v>11</v>
      </c>
      <c r="M5">
        <f>MIN(J4:J27)</f>
        <v>66</v>
      </c>
    </row>
    <row r="6" spans="2:14" x14ac:dyDescent="0.25">
      <c r="B6" s="3">
        <v>3</v>
      </c>
      <c r="C6" s="29">
        <v>68</v>
      </c>
      <c r="D6" s="37"/>
      <c r="E6" s="38" t="s">
        <v>12</v>
      </c>
      <c r="F6">
        <f>MAX(C4:C27)</f>
        <v>100</v>
      </c>
      <c r="I6" s="27">
        <v>68</v>
      </c>
      <c r="J6" s="65">
        <v>70</v>
      </c>
      <c r="L6" s="38" t="s">
        <v>12</v>
      </c>
      <c r="M6">
        <f>MAX(J4:J27)</f>
        <v>100</v>
      </c>
    </row>
    <row r="7" spans="2:14" x14ac:dyDescent="0.25">
      <c r="B7" s="3">
        <v>4</v>
      </c>
      <c r="C7" s="39">
        <v>74</v>
      </c>
      <c r="D7" s="37"/>
      <c r="E7" s="38" t="s">
        <v>7</v>
      </c>
      <c r="F7">
        <f>F6-F5</f>
        <v>33</v>
      </c>
      <c r="I7" s="27">
        <v>78</v>
      </c>
      <c r="J7" s="32">
        <v>76</v>
      </c>
      <c r="L7" s="38" t="s">
        <v>7</v>
      </c>
      <c r="M7">
        <f>M6-M5</f>
        <v>34</v>
      </c>
    </row>
    <row r="8" spans="2:14" x14ac:dyDescent="0.25">
      <c r="B8" s="3">
        <v>5</v>
      </c>
      <c r="C8" s="39">
        <v>76</v>
      </c>
      <c r="D8" s="37"/>
      <c r="E8" s="38" t="s">
        <v>13</v>
      </c>
      <c r="F8">
        <v>5.5850617449659552</v>
      </c>
      <c r="G8" s="5">
        <v>5.5850617449659552</v>
      </c>
      <c r="I8" s="27">
        <v>76</v>
      </c>
      <c r="J8" s="32">
        <v>76</v>
      </c>
      <c r="L8" s="38" t="s">
        <v>13</v>
      </c>
      <c r="M8">
        <f>1+3.322*LOG(24)</f>
        <v>5.5850617449659552</v>
      </c>
      <c r="N8">
        <v>6</v>
      </c>
    </row>
    <row r="9" spans="2:14" x14ac:dyDescent="0.25">
      <c r="B9" s="3">
        <v>6</v>
      </c>
      <c r="C9" s="39">
        <v>76</v>
      </c>
      <c r="D9" s="37"/>
      <c r="E9" s="38" t="s">
        <v>14</v>
      </c>
      <c r="F9">
        <f>F7/F8</f>
        <v>5.9086186522009809</v>
      </c>
      <c r="G9" s="5">
        <v>5.9086186522009809</v>
      </c>
      <c r="I9" s="27">
        <v>76</v>
      </c>
      <c r="J9" s="32">
        <v>76</v>
      </c>
      <c r="L9" s="38" t="s">
        <v>14</v>
      </c>
      <c r="M9">
        <f>M7/M8</f>
        <v>6.0876677022676775</v>
      </c>
    </row>
    <row r="10" spans="2:14" x14ac:dyDescent="0.25">
      <c r="B10" s="3">
        <v>7</v>
      </c>
      <c r="C10" s="30">
        <v>78</v>
      </c>
      <c r="D10" s="37"/>
      <c r="E10" s="38"/>
      <c r="I10" s="27">
        <v>70</v>
      </c>
      <c r="J10" s="64">
        <v>78</v>
      </c>
    </row>
    <row r="11" spans="2:14" x14ac:dyDescent="0.25">
      <c r="B11" s="3">
        <v>8</v>
      </c>
      <c r="C11" s="30">
        <v>78</v>
      </c>
      <c r="D11" s="37"/>
      <c r="E11" s="22" t="s">
        <v>24</v>
      </c>
      <c r="F11" s="21" t="s">
        <v>23</v>
      </c>
      <c r="I11" s="27">
        <v>76</v>
      </c>
      <c r="J11" s="64">
        <v>78</v>
      </c>
      <c r="L11" s="22" t="s">
        <v>24</v>
      </c>
      <c r="M11" s="21" t="s">
        <v>23</v>
      </c>
    </row>
    <row r="12" spans="2:14" x14ac:dyDescent="0.25">
      <c r="B12" s="3">
        <v>9</v>
      </c>
      <c r="C12" s="30">
        <v>80</v>
      </c>
      <c r="D12" s="37"/>
      <c r="E12" s="20" t="s">
        <v>16</v>
      </c>
      <c r="F12" s="20">
        <v>3</v>
      </c>
      <c r="I12" s="27">
        <v>79</v>
      </c>
      <c r="J12" s="64">
        <v>79</v>
      </c>
      <c r="L12" s="20" t="s">
        <v>16</v>
      </c>
      <c r="M12" s="20">
        <v>3</v>
      </c>
    </row>
    <row r="13" spans="2:14" x14ac:dyDescent="0.25">
      <c r="B13" s="3">
        <v>10</v>
      </c>
      <c r="C13" s="30">
        <v>80</v>
      </c>
      <c r="D13" s="37"/>
      <c r="E13" s="20" t="s">
        <v>17</v>
      </c>
      <c r="F13" s="20">
        <v>3</v>
      </c>
      <c r="I13" s="27">
        <v>100</v>
      </c>
      <c r="J13" s="64">
        <v>80</v>
      </c>
      <c r="L13" s="20" t="s">
        <v>17</v>
      </c>
      <c r="M13" s="20">
        <v>3</v>
      </c>
    </row>
    <row r="14" spans="2:14" x14ac:dyDescent="0.25">
      <c r="B14" s="3">
        <v>11</v>
      </c>
      <c r="C14" s="30">
        <v>80</v>
      </c>
      <c r="D14" s="37"/>
      <c r="E14" s="20" t="s">
        <v>18</v>
      </c>
      <c r="F14" s="20">
        <v>9</v>
      </c>
      <c r="I14" s="27">
        <v>80</v>
      </c>
      <c r="J14" s="64">
        <v>80</v>
      </c>
      <c r="L14" s="20" t="s">
        <v>18</v>
      </c>
      <c r="M14" s="20">
        <v>9</v>
      </c>
    </row>
    <row r="15" spans="2:14" x14ac:dyDescent="0.25">
      <c r="B15" s="3">
        <v>12</v>
      </c>
      <c r="C15" s="30">
        <v>81</v>
      </c>
      <c r="D15" s="37"/>
      <c r="E15" s="20" t="s">
        <v>19</v>
      </c>
      <c r="F15" s="20">
        <v>7</v>
      </c>
      <c r="I15" s="27">
        <v>82</v>
      </c>
      <c r="J15" s="66">
        <v>80</v>
      </c>
      <c r="L15" s="20" t="s">
        <v>19</v>
      </c>
      <c r="M15" s="20">
        <v>7</v>
      </c>
    </row>
    <row r="16" spans="2:14" x14ac:dyDescent="0.25">
      <c r="B16" s="3">
        <v>13</v>
      </c>
      <c r="C16" s="30">
        <v>82</v>
      </c>
      <c r="D16" s="37"/>
      <c r="E16" s="20" t="s">
        <v>20</v>
      </c>
      <c r="F16" s="20">
        <v>1</v>
      </c>
      <c r="I16" s="27">
        <v>88</v>
      </c>
      <c r="J16" s="64">
        <v>82</v>
      </c>
      <c r="L16" s="20" t="s">
        <v>20</v>
      </c>
      <c r="M16" s="20">
        <v>1</v>
      </c>
    </row>
    <row r="17" spans="2:13" x14ac:dyDescent="0.25">
      <c r="B17" s="3">
        <v>14</v>
      </c>
      <c r="C17" s="30">
        <v>82</v>
      </c>
      <c r="D17" s="37"/>
      <c r="E17" s="20" t="s">
        <v>21</v>
      </c>
      <c r="F17" s="20">
        <v>1</v>
      </c>
      <c r="I17" s="27">
        <v>80</v>
      </c>
      <c r="J17" s="64">
        <v>82</v>
      </c>
      <c r="L17" s="20" t="s">
        <v>21</v>
      </c>
      <c r="M17" s="20">
        <v>1</v>
      </c>
    </row>
    <row r="18" spans="2:13" x14ac:dyDescent="0.25">
      <c r="B18" s="3">
        <v>15</v>
      </c>
      <c r="C18" s="30">
        <v>82</v>
      </c>
      <c r="D18" s="37"/>
      <c r="E18" s="36" t="s">
        <v>26</v>
      </c>
      <c r="F18" s="3">
        <f>SUM(F12:F17)</f>
        <v>24</v>
      </c>
      <c r="I18" s="27">
        <v>83</v>
      </c>
      <c r="J18" s="64">
        <v>83</v>
      </c>
      <c r="L18" s="51" t="s">
        <v>26</v>
      </c>
      <c r="M18" s="20">
        <f>SUM(M12:M17)</f>
        <v>24</v>
      </c>
    </row>
    <row r="19" spans="2:13" x14ac:dyDescent="0.25">
      <c r="B19" s="3">
        <v>16</v>
      </c>
      <c r="C19" s="32">
        <v>84</v>
      </c>
      <c r="D19" s="37"/>
      <c r="I19" s="27">
        <v>85</v>
      </c>
      <c r="J19" s="73">
        <v>84</v>
      </c>
    </row>
    <row r="20" spans="2:13" x14ac:dyDescent="0.25">
      <c r="B20" s="3">
        <v>17</v>
      </c>
      <c r="C20" s="32">
        <v>84</v>
      </c>
      <c r="D20" s="37"/>
      <c r="I20" s="27">
        <v>85</v>
      </c>
      <c r="J20" s="73">
        <v>85</v>
      </c>
    </row>
    <row r="21" spans="2:13" x14ac:dyDescent="0.25">
      <c r="B21" s="3">
        <v>18</v>
      </c>
      <c r="C21" s="32">
        <v>85</v>
      </c>
      <c r="D21" s="37"/>
      <c r="E21" t="s">
        <v>25</v>
      </c>
      <c r="F21" s="24">
        <f>21/24*100/100</f>
        <v>0.875</v>
      </c>
      <c r="I21" s="27">
        <v>82</v>
      </c>
      <c r="J21" s="73">
        <v>85</v>
      </c>
    </row>
    <row r="22" spans="2:13" x14ac:dyDescent="0.25">
      <c r="B22" s="3">
        <v>19</v>
      </c>
      <c r="C22" s="33">
        <v>86</v>
      </c>
      <c r="D22" s="37"/>
      <c r="I22" s="27">
        <v>84</v>
      </c>
      <c r="J22" s="67">
        <v>85</v>
      </c>
    </row>
    <row r="23" spans="2:13" x14ac:dyDescent="0.25">
      <c r="B23" s="3">
        <v>20</v>
      </c>
      <c r="C23" s="33">
        <v>86</v>
      </c>
      <c r="D23" s="37"/>
      <c r="I23" s="28">
        <v>88</v>
      </c>
      <c r="J23" s="73">
        <v>88</v>
      </c>
    </row>
    <row r="24" spans="2:13" x14ac:dyDescent="0.25">
      <c r="B24" s="3">
        <v>21</v>
      </c>
      <c r="C24" s="33">
        <v>88</v>
      </c>
      <c r="D24" s="37"/>
      <c r="I24" s="28">
        <v>85</v>
      </c>
      <c r="J24" s="67">
        <v>88</v>
      </c>
    </row>
    <row r="25" spans="2:13" x14ac:dyDescent="0.25">
      <c r="B25" s="3">
        <v>22</v>
      </c>
      <c r="C25" s="33">
        <v>89</v>
      </c>
      <c r="D25" s="37"/>
      <c r="I25" s="28">
        <v>88</v>
      </c>
      <c r="J25" s="67">
        <v>88</v>
      </c>
    </row>
    <row r="26" spans="2:13" x14ac:dyDescent="0.25">
      <c r="B26" s="3">
        <v>23</v>
      </c>
      <c r="C26" s="28">
        <v>96</v>
      </c>
      <c r="D26" s="37"/>
      <c r="I26" s="28">
        <v>92</v>
      </c>
      <c r="J26" s="68">
        <v>92</v>
      </c>
    </row>
    <row r="27" spans="2:13" x14ac:dyDescent="0.25">
      <c r="B27" s="3">
        <v>24</v>
      </c>
      <c r="C27" s="27">
        <v>100</v>
      </c>
      <c r="D27" s="37"/>
      <c r="I27" s="28">
        <v>80</v>
      </c>
      <c r="J27" s="74">
        <v>100</v>
      </c>
    </row>
  </sheetData>
  <sortState ref="J4:J27">
    <sortCondition ref="J4"/>
  </sortState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4"/>
  <sheetViews>
    <sheetView topLeftCell="A40" zoomScale="90" zoomScaleNormal="90" workbookViewId="0">
      <selection activeCell="F44" sqref="F44"/>
    </sheetView>
  </sheetViews>
  <sheetFormatPr defaultRowHeight="15" x14ac:dyDescent="0.25"/>
  <cols>
    <col min="1" max="1" width="7.28515625" customWidth="1"/>
    <col min="5" max="5" width="15.42578125" customWidth="1"/>
    <col min="6" max="6" width="11.5703125" customWidth="1"/>
    <col min="8" max="8" width="15" customWidth="1"/>
    <col min="9" max="9" width="13" customWidth="1"/>
    <col min="11" max="11" width="13.28515625" customWidth="1"/>
    <col min="12" max="13" width="11.7109375" customWidth="1"/>
    <col min="14" max="14" width="12" customWidth="1"/>
    <col min="15" max="15" width="11.7109375" customWidth="1"/>
    <col min="16" max="16" width="12.140625" customWidth="1"/>
  </cols>
  <sheetData>
    <row r="2" spans="2:9" x14ac:dyDescent="0.25">
      <c r="B2" s="94" t="s">
        <v>5</v>
      </c>
      <c r="C2" s="94"/>
      <c r="E2" s="95" t="s">
        <v>27</v>
      </c>
      <c r="F2" s="95"/>
    </row>
    <row r="3" spans="2:9" x14ac:dyDescent="0.25">
      <c r="B3" s="20" t="s">
        <v>2</v>
      </c>
      <c r="C3" s="20" t="s">
        <v>3</v>
      </c>
      <c r="E3" s="20" t="s">
        <v>2</v>
      </c>
      <c r="F3" s="20" t="s">
        <v>3</v>
      </c>
      <c r="H3" s="38" t="s">
        <v>6</v>
      </c>
      <c r="I3" s="52">
        <f>AVERAGE(F4:F27)</f>
        <v>85.166666666666671</v>
      </c>
    </row>
    <row r="4" spans="2:9" x14ac:dyDescent="0.25">
      <c r="B4" s="20">
        <v>1</v>
      </c>
      <c r="C4" s="41">
        <v>64</v>
      </c>
      <c r="E4" s="20">
        <v>1</v>
      </c>
      <c r="F4" s="45">
        <v>68</v>
      </c>
      <c r="H4" s="38" t="s">
        <v>11</v>
      </c>
      <c r="I4" s="13">
        <f>MIN(F4:F27)</f>
        <v>68</v>
      </c>
    </row>
    <row r="5" spans="2:9" x14ac:dyDescent="0.25">
      <c r="B5" s="20">
        <v>2</v>
      </c>
      <c r="C5" s="41">
        <v>66</v>
      </c>
      <c r="E5" s="20">
        <v>2</v>
      </c>
      <c r="F5" s="45">
        <v>70</v>
      </c>
      <c r="H5" s="38" t="s">
        <v>12</v>
      </c>
      <c r="I5" s="13">
        <f>MAX(F4:F27)</f>
        <v>100</v>
      </c>
    </row>
    <row r="6" spans="2:9" x14ac:dyDescent="0.25">
      <c r="B6" s="20">
        <v>3</v>
      </c>
      <c r="C6" s="41">
        <v>68</v>
      </c>
      <c r="E6" s="20">
        <v>3</v>
      </c>
      <c r="F6" s="44">
        <v>75</v>
      </c>
      <c r="H6" s="38" t="s">
        <v>7</v>
      </c>
      <c r="I6" s="13">
        <f>100-68</f>
        <v>32</v>
      </c>
    </row>
    <row r="7" spans="2:9" x14ac:dyDescent="0.25">
      <c r="B7" s="20">
        <v>4</v>
      </c>
      <c r="C7" s="41">
        <v>76</v>
      </c>
      <c r="E7" s="20">
        <v>4</v>
      </c>
      <c r="F7" s="46">
        <v>78</v>
      </c>
      <c r="H7" s="38" t="s">
        <v>13</v>
      </c>
      <c r="I7" s="12">
        <f>1+3.322*LOG(24)</f>
        <v>5.5850617449659552</v>
      </c>
    </row>
    <row r="8" spans="2:9" x14ac:dyDescent="0.25">
      <c r="B8" s="20">
        <v>5</v>
      </c>
      <c r="C8" s="41">
        <v>76</v>
      </c>
      <c r="E8" s="20">
        <v>5</v>
      </c>
      <c r="F8" s="46">
        <v>78</v>
      </c>
      <c r="H8" s="38" t="s">
        <v>14</v>
      </c>
      <c r="I8" s="12">
        <f>I6/I7</f>
        <v>5.7295696021342843</v>
      </c>
    </row>
    <row r="9" spans="2:9" x14ac:dyDescent="0.25">
      <c r="B9" s="20">
        <v>6</v>
      </c>
      <c r="C9" s="41">
        <v>76</v>
      </c>
      <c r="E9" s="20">
        <v>6</v>
      </c>
      <c r="F9" s="46">
        <v>80</v>
      </c>
    </row>
    <row r="10" spans="2:9" x14ac:dyDescent="0.25">
      <c r="B10" s="20">
        <v>7</v>
      </c>
      <c r="C10" s="41">
        <v>78</v>
      </c>
      <c r="E10" s="20">
        <v>7</v>
      </c>
      <c r="F10" s="46">
        <v>80</v>
      </c>
    </row>
    <row r="11" spans="2:9" x14ac:dyDescent="0.25">
      <c r="B11" s="20">
        <v>8</v>
      </c>
      <c r="C11" s="41">
        <v>78</v>
      </c>
      <c r="E11" s="20">
        <v>8</v>
      </c>
      <c r="F11" s="46">
        <v>80</v>
      </c>
      <c r="H11" s="22" t="s">
        <v>24</v>
      </c>
      <c r="I11" s="21" t="s">
        <v>23</v>
      </c>
    </row>
    <row r="12" spans="2:9" x14ac:dyDescent="0.25">
      <c r="B12" s="20">
        <v>9</v>
      </c>
      <c r="C12" s="41">
        <v>79</v>
      </c>
      <c r="E12" s="20">
        <v>9</v>
      </c>
      <c r="F12" s="46">
        <v>82</v>
      </c>
      <c r="H12" s="20" t="s">
        <v>16</v>
      </c>
      <c r="I12" s="20">
        <v>2</v>
      </c>
    </row>
    <row r="13" spans="2:9" x14ac:dyDescent="0.25">
      <c r="B13" s="20">
        <v>10</v>
      </c>
      <c r="C13" s="41">
        <v>80</v>
      </c>
      <c r="E13" s="20">
        <v>10</v>
      </c>
      <c r="F13" s="47">
        <v>84</v>
      </c>
      <c r="H13" s="20" t="s">
        <v>17</v>
      </c>
      <c r="I13" s="20">
        <v>1</v>
      </c>
    </row>
    <row r="14" spans="2:9" x14ac:dyDescent="0.25">
      <c r="B14" s="20">
        <v>11</v>
      </c>
      <c r="C14" s="41">
        <v>82</v>
      </c>
      <c r="E14" s="20">
        <v>11</v>
      </c>
      <c r="F14" s="47">
        <v>84</v>
      </c>
      <c r="H14" s="20" t="s">
        <v>18</v>
      </c>
      <c r="I14" s="20">
        <v>6</v>
      </c>
    </row>
    <row r="15" spans="2:9" x14ac:dyDescent="0.25">
      <c r="B15" s="20">
        <v>12</v>
      </c>
      <c r="C15" s="41">
        <v>82</v>
      </c>
      <c r="E15" s="20">
        <v>12</v>
      </c>
      <c r="F15" s="47">
        <v>86</v>
      </c>
      <c r="H15" s="20" t="s">
        <v>19</v>
      </c>
      <c r="I15" s="20">
        <v>7</v>
      </c>
    </row>
    <row r="16" spans="2:9" x14ac:dyDescent="0.25">
      <c r="B16" s="20">
        <v>13</v>
      </c>
      <c r="C16" s="41">
        <v>82</v>
      </c>
      <c r="E16" s="20">
        <v>13</v>
      </c>
      <c r="F16" s="47">
        <v>86</v>
      </c>
      <c r="H16" s="20" t="s">
        <v>20</v>
      </c>
      <c r="I16" s="20">
        <v>5</v>
      </c>
    </row>
    <row r="17" spans="2:16" x14ac:dyDescent="0.25">
      <c r="B17" s="20">
        <v>14</v>
      </c>
      <c r="C17" s="41">
        <v>82</v>
      </c>
      <c r="E17" s="20">
        <v>14</v>
      </c>
      <c r="F17" s="47">
        <v>86</v>
      </c>
      <c r="H17" s="20" t="s">
        <v>21</v>
      </c>
      <c r="I17" s="20">
        <v>3</v>
      </c>
    </row>
    <row r="18" spans="2:16" x14ac:dyDescent="0.25">
      <c r="B18" s="20">
        <v>15</v>
      </c>
      <c r="C18" s="41">
        <v>84</v>
      </c>
      <c r="E18" s="20">
        <v>15</v>
      </c>
      <c r="F18" s="47">
        <v>86</v>
      </c>
      <c r="H18" s="51" t="s">
        <v>26</v>
      </c>
      <c r="I18" s="20">
        <f>SUM(I12:I17)</f>
        <v>24</v>
      </c>
    </row>
    <row r="19" spans="2:16" x14ac:dyDescent="0.25">
      <c r="B19" s="20">
        <v>16</v>
      </c>
      <c r="C19" s="41">
        <v>85</v>
      </c>
      <c r="E19" s="20">
        <v>16</v>
      </c>
      <c r="F19" s="47">
        <v>88</v>
      </c>
    </row>
    <row r="20" spans="2:16" x14ac:dyDescent="0.25">
      <c r="B20" s="20">
        <v>17</v>
      </c>
      <c r="C20" s="41">
        <v>85</v>
      </c>
      <c r="E20" s="20">
        <v>17</v>
      </c>
      <c r="F20" s="48">
        <v>90</v>
      </c>
    </row>
    <row r="21" spans="2:16" x14ac:dyDescent="0.25">
      <c r="B21" s="20">
        <v>18</v>
      </c>
      <c r="C21" s="41">
        <v>86</v>
      </c>
      <c r="E21" s="20">
        <v>18</v>
      </c>
      <c r="F21" s="48">
        <v>90</v>
      </c>
      <c r="H21" t="s">
        <v>25</v>
      </c>
      <c r="I21" s="24">
        <f>22/24*100/100</f>
        <v>0.91666666666666652</v>
      </c>
    </row>
    <row r="22" spans="2:16" x14ac:dyDescent="0.25">
      <c r="B22" s="20">
        <v>19</v>
      </c>
      <c r="C22" s="41">
        <v>88</v>
      </c>
      <c r="E22" s="20">
        <v>19</v>
      </c>
      <c r="F22" s="48">
        <v>90</v>
      </c>
      <c r="K22" s="20" t="s">
        <v>24</v>
      </c>
      <c r="L22" s="55" t="s">
        <v>28</v>
      </c>
      <c r="M22" s="21" t="s">
        <v>29</v>
      </c>
      <c r="N22" s="21" t="s">
        <v>30</v>
      </c>
      <c r="O22" s="21" t="s">
        <v>31</v>
      </c>
      <c r="P22" s="57" t="s">
        <v>32</v>
      </c>
    </row>
    <row r="23" spans="2:16" x14ac:dyDescent="0.25">
      <c r="B23" s="20">
        <v>20</v>
      </c>
      <c r="C23" s="42">
        <v>88</v>
      </c>
      <c r="E23" s="20">
        <v>20</v>
      </c>
      <c r="F23" s="49">
        <v>92</v>
      </c>
      <c r="K23" s="20" t="s">
        <v>16</v>
      </c>
      <c r="L23" s="55">
        <v>2</v>
      </c>
      <c r="M23" s="20">
        <v>3</v>
      </c>
      <c r="N23" s="20">
        <v>3</v>
      </c>
      <c r="O23" s="20">
        <v>2</v>
      </c>
      <c r="P23" s="58">
        <f>AVERAGE(L23:O23)</f>
        <v>2.5</v>
      </c>
    </row>
    <row r="24" spans="2:16" x14ac:dyDescent="0.25">
      <c r="B24" s="20">
        <v>21</v>
      </c>
      <c r="C24" s="42">
        <v>89</v>
      </c>
      <c r="E24" s="20">
        <v>21</v>
      </c>
      <c r="F24" s="49">
        <v>94</v>
      </c>
      <c r="K24" s="20" t="s">
        <v>17</v>
      </c>
      <c r="L24" s="55">
        <v>3</v>
      </c>
      <c r="M24" s="20">
        <v>3</v>
      </c>
      <c r="N24" s="20">
        <v>3</v>
      </c>
      <c r="O24" s="20">
        <v>1</v>
      </c>
      <c r="P24" s="58">
        <f t="shared" ref="P24:P29" si="0">AVERAGE(L24:O24)</f>
        <v>2.5</v>
      </c>
    </row>
    <row r="25" spans="2:16" x14ac:dyDescent="0.25">
      <c r="B25" s="20">
        <v>22</v>
      </c>
      <c r="C25" s="42">
        <v>94</v>
      </c>
      <c r="E25" s="20">
        <v>22</v>
      </c>
      <c r="F25" s="50">
        <v>97</v>
      </c>
      <c r="K25" s="20" t="s">
        <v>18</v>
      </c>
      <c r="L25" s="55">
        <v>6</v>
      </c>
      <c r="M25" s="20">
        <v>8</v>
      </c>
      <c r="N25" s="20">
        <v>9</v>
      </c>
      <c r="O25" s="20">
        <v>6</v>
      </c>
      <c r="P25" s="58">
        <f t="shared" si="0"/>
        <v>7.25</v>
      </c>
    </row>
    <row r="26" spans="2:16" x14ac:dyDescent="0.25">
      <c r="B26" s="20">
        <v>23</v>
      </c>
      <c r="C26" s="42">
        <v>95</v>
      </c>
      <c r="E26" s="20">
        <v>23</v>
      </c>
      <c r="F26" s="50">
        <v>100</v>
      </c>
      <c r="K26" s="20" t="s">
        <v>19</v>
      </c>
      <c r="L26" s="55">
        <v>7</v>
      </c>
      <c r="M26" s="20">
        <v>7</v>
      </c>
      <c r="N26" s="20">
        <v>7</v>
      </c>
      <c r="O26" s="20">
        <v>7</v>
      </c>
      <c r="P26" s="58">
        <f t="shared" si="0"/>
        <v>7</v>
      </c>
    </row>
    <row r="27" spans="2:16" x14ac:dyDescent="0.25">
      <c r="B27" s="20">
        <v>24</v>
      </c>
      <c r="C27" s="42">
        <v>100</v>
      </c>
      <c r="E27" s="20">
        <v>24</v>
      </c>
      <c r="F27" s="50">
        <v>100</v>
      </c>
      <c r="K27" s="20" t="s">
        <v>20</v>
      </c>
      <c r="L27" s="55">
        <v>3</v>
      </c>
      <c r="M27" s="20">
        <v>1</v>
      </c>
      <c r="N27" s="20">
        <v>1</v>
      </c>
      <c r="O27" s="20">
        <v>5</v>
      </c>
      <c r="P27" s="58">
        <f t="shared" si="0"/>
        <v>2.5</v>
      </c>
    </row>
    <row r="28" spans="2:16" x14ac:dyDescent="0.25">
      <c r="K28" s="20" t="s">
        <v>21</v>
      </c>
      <c r="L28" s="55">
        <v>3</v>
      </c>
      <c r="M28" s="20">
        <v>2</v>
      </c>
      <c r="N28" s="20">
        <v>1</v>
      </c>
      <c r="O28" s="20">
        <v>3</v>
      </c>
      <c r="P28" s="58">
        <f t="shared" si="0"/>
        <v>2.25</v>
      </c>
    </row>
    <row r="29" spans="2:16" x14ac:dyDescent="0.25">
      <c r="K29" s="54" t="s">
        <v>22</v>
      </c>
      <c r="L29" s="43">
        <f>SUM(L23:L28)</f>
        <v>24</v>
      </c>
      <c r="M29" s="54">
        <f>SUM(M23:M28)</f>
        <v>24</v>
      </c>
      <c r="N29" s="54">
        <f>SUM(N23:N28)</f>
        <v>24</v>
      </c>
      <c r="O29" s="20">
        <f>SUM(O23:O28)</f>
        <v>24</v>
      </c>
      <c r="P29" s="58">
        <f t="shared" si="0"/>
        <v>24</v>
      </c>
    </row>
    <row r="32" spans="2:16" x14ac:dyDescent="0.25">
      <c r="K32" s="59" t="s">
        <v>33</v>
      </c>
      <c r="L32" s="33">
        <v>1</v>
      </c>
      <c r="M32" s="33">
        <v>2</v>
      </c>
      <c r="N32" s="33">
        <v>3</v>
      </c>
      <c r="O32" s="33">
        <v>4</v>
      </c>
      <c r="P32" s="60" t="s">
        <v>32</v>
      </c>
    </row>
    <row r="33" spans="1:16" x14ac:dyDescent="0.25">
      <c r="K33" s="21"/>
      <c r="L33" s="20">
        <v>2</v>
      </c>
      <c r="M33" s="20">
        <v>2</v>
      </c>
      <c r="N33" s="20">
        <v>2</v>
      </c>
      <c r="O33" s="20">
        <v>1</v>
      </c>
      <c r="P33" s="58">
        <f>AVERAGE(L33:O33)</f>
        <v>1.75</v>
      </c>
    </row>
    <row r="34" spans="1:16" x14ac:dyDescent="0.25">
      <c r="K34" s="21"/>
      <c r="L34" s="20">
        <v>3</v>
      </c>
      <c r="M34" s="20">
        <v>2</v>
      </c>
      <c r="N34" s="20">
        <v>1</v>
      </c>
      <c r="O34" s="20">
        <v>2</v>
      </c>
      <c r="P34" s="58">
        <f t="shared" ref="P34:P38" si="1">AVERAGE(L34:O34)</f>
        <v>2</v>
      </c>
    </row>
    <row r="35" spans="1:16" x14ac:dyDescent="0.25">
      <c r="K35" s="21"/>
      <c r="L35" s="20">
        <v>3</v>
      </c>
      <c r="M35" s="20">
        <v>4</v>
      </c>
      <c r="N35" s="20">
        <v>6</v>
      </c>
      <c r="O35" s="20">
        <v>3</v>
      </c>
      <c r="P35" s="58">
        <f t="shared" si="1"/>
        <v>4</v>
      </c>
    </row>
    <row r="36" spans="1:16" x14ac:dyDescent="0.25">
      <c r="K36" s="21"/>
      <c r="L36" s="20">
        <v>0</v>
      </c>
      <c r="M36" s="20">
        <v>0</v>
      </c>
      <c r="N36" s="20">
        <v>0</v>
      </c>
      <c r="O36" s="20">
        <v>7</v>
      </c>
      <c r="P36" s="58">
        <f t="shared" si="1"/>
        <v>1.75</v>
      </c>
    </row>
    <row r="37" spans="1:16" x14ac:dyDescent="0.25">
      <c r="K37" s="21"/>
      <c r="L37" s="20">
        <v>12</v>
      </c>
      <c r="M37" s="20">
        <v>17</v>
      </c>
      <c r="N37" s="20">
        <v>12</v>
      </c>
      <c r="O37" s="20">
        <v>18</v>
      </c>
      <c r="P37" s="58">
        <f t="shared" si="1"/>
        <v>14.75</v>
      </c>
    </row>
    <row r="38" spans="1:16" x14ac:dyDescent="0.25">
      <c r="K38" s="21"/>
      <c r="L38" s="20">
        <v>17</v>
      </c>
      <c r="M38" s="20">
        <v>12</v>
      </c>
      <c r="N38" s="20">
        <v>16</v>
      </c>
      <c r="O38" s="20">
        <v>6</v>
      </c>
      <c r="P38" s="58">
        <f t="shared" si="1"/>
        <v>12.75</v>
      </c>
    </row>
    <row r="39" spans="1:16" x14ac:dyDescent="0.25">
      <c r="K39" s="21"/>
      <c r="L39" s="55">
        <f>SUM(L33:L38)</f>
        <v>37</v>
      </c>
      <c r="M39" s="55">
        <f t="shared" ref="M39:P39" si="2">SUM(M33:M38)</f>
        <v>37</v>
      </c>
      <c r="N39" s="55">
        <f t="shared" si="2"/>
        <v>37</v>
      </c>
      <c r="O39" s="55">
        <f t="shared" si="2"/>
        <v>37</v>
      </c>
      <c r="P39" s="55">
        <f t="shared" si="2"/>
        <v>37</v>
      </c>
    </row>
    <row r="40" spans="1:16" x14ac:dyDescent="0.25">
      <c r="A40" s="77" t="s">
        <v>2</v>
      </c>
      <c r="B40" s="77" t="s">
        <v>43</v>
      </c>
      <c r="C40" s="77" t="s">
        <v>44</v>
      </c>
    </row>
    <row r="41" spans="1:16" x14ac:dyDescent="0.25">
      <c r="A41" s="61">
        <v>1</v>
      </c>
      <c r="B41" s="61">
        <v>86</v>
      </c>
      <c r="C41" s="78">
        <v>68</v>
      </c>
      <c r="D41" s="38"/>
      <c r="E41" s="38" t="s">
        <v>6</v>
      </c>
      <c r="F41" s="52">
        <f>AVERAGE(C41:C64)</f>
        <v>84.416666666666671</v>
      </c>
    </row>
    <row r="42" spans="1:16" x14ac:dyDescent="0.25">
      <c r="A42" s="61">
        <v>2</v>
      </c>
      <c r="B42" s="61">
        <v>76</v>
      </c>
      <c r="C42" s="82">
        <v>74</v>
      </c>
      <c r="D42" s="38"/>
      <c r="E42" s="38" t="s">
        <v>11</v>
      </c>
      <c r="F42" s="53">
        <f>MIN(C41:C64)</f>
        <v>68</v>
      </c>
    </row>
    <row r="43" spans="1:16" x14ac:dyDescent="0.25">
      <c r="A43" s="61">
        <v>3</v>
      </c>
      <c r="B43" s="81">
        <v>68</v>
      </c>
      <c r="C43" s="83">
        <v>75</v>
      </c>
      <c r="D43" s="38"/>
      <c r="E43" s="38" t="s">
        <v>12</v>
      </c>
      <c r="F43" s="53">
        <f>MAX(C41:C64)</f>
        <v>100</v>
      </c>
    </row>
    <row r="44" spans="1:16" x14ac:dyDescent="0.25">
      <c r="A44" s="61">
        <v>4</v>
      </c>
      <c r="B44" s="61">
        <v>84</v>
      </c>
      <c r="C44" s="83">
        <v>76</v>
      </c>
      <c r="D44" s="38"/>
      <c r="E44" s="38" t="s">
        <v>7</v>
      </c>
      <c r="F44" s="53">
        <f>F43-F42</f>
        <v>32</v>
      </c>
    </row>
    <row r="45" spans="1:16" x14ac:dyDescent="0.25">
      <c r="A45" s="61">
        <v>5</v>
      </c>
      <c r="B45" s="61">
        <v>78</v>
      </c>
      <c r="C45" s="83">
        <v>76</v>
      </c>
      <c r="D45" s="38"/>
      <c r="E45" s="38" t="s">
        <v>13</v>
      </c>
      <c r="F45">
        <f>1+3.322*LOG(24)</f>
        <v>5.5850617449659552</v>
      </c>
      <c r="G45">
        <v>6</v>
      </c>
    </row>
    <row r="46" spans="1:16" x14ac:dyDescent="0.25">
      <c r="A46" s="61">
        <v>6</v>
      </c>
      <c r="B46" s="61">
        <v>94</v>
      </c>
      <c r="C46" s="83">
        <v>78</v>
      </c>
      <c r="D46" s="38"/>
      <c r="E46" s="38" t="s">
        <v>14</v>
      </c>
      <c r="F46" s="53">
        <f>F44/F45</f>
        <v>5.7295696021342843</v>
      </c>
      <c r="G46">
        <v>6</v>
      </c>
    </row>
    <row r="47" spans="1:16" x14ac:dyDescent="0.25">
      <c r="A47" s="61">
        <v>7</v>
      </c>
      <c r="B47" s="61">
        <v>88</v>
      </c>
      <c r="C47" s="83">
        <v>78</v>
      </c>
    </row>
    <row r="48" spans="1:16" x14ac:dyDescent="0.25">
      <c r="A48" s="61">
        <v>8</v>
      </c>
      <c r="B48" s="61">
        <v>76</v>
      </c>
      <c r="C48" s="49">
        <v>80</v>
      </c>
    </row>
    <row r="49" spans="1:6" x14ac:dyDescent="0.25">
      <c r="A49" s="61">
        <v>9</v>
      </c>
      <c r="B49" s="75">
        <v>74</v>
      </c>
      <c r="C49" s="49">
        <v>82</v>
      </c>
      <c r="E49" s="22" t="s">
        <v>24</v>
      </c>
      <c r="F49" s="21" t="s">
        <v>23</v>
      </c>
    </row>
    <row r="50" spans="1:6" x14ac:dyDescent="0.25">
      <c r="A50" s="61">
        <v>10</v>
      </c>
      <c r="B50" s="61">
        <v>100</v>
      </c>
      <c r="C50" s="49">
        <v>82</v>
      </c>
      <c r="E50" s="61" t="s">
        <v>49</v>
      </c>
      <c r="F50" s="61">
        <v>1</v>
      </c>
    </row>
    <row r="51" spans="1:6" x14ac:dyDescent="0.25">
      <c r="A51" s="61">
        <v>11</v>
      </c>
      <c r="B51" s="61">
        <v>84</v>
      </c>
      <c r="C51" s="49">
        <v>83</v>
      </c>
      <c r="E51" s="61" t="s">
        <v>46</v>
      </c>
      <c r="F51" s="61">
        <v>6</v>
      </c>
    </row>
    <row r="52" spans="1:6" x14ac:dyDescent="0.25">
      <c r="A52" s="61">
        <v>12</v>
      </c>
      <c r="B52" s="61">
        <v>86</v>
      </c>
      <c r="C52" s="49">
        <v>84</v>
      </c>
      <c r="E52" s="61" t="s">
        <v>47</v>
      </c>
      <c r="F52" s="61">
        <v>7</v>
      </c>
    </row>
    <row r="53" spans="1:6" x14ac:dyDescent="0.25">
      <c r="A53" s="61">
        <v>13</v>
      </c>
      <c r="B53" s="61">
        <v>88</v>
      </c>
      <c r="C53" s="49">
        <v>84</v>
      </c>
      <c r="E53" s="61" t="s">
        <v>48</v>
      </c>
      <c r="F53" s="61">
        <v>5</v>
      </c>
    </row>
    <row r="54" spans="1:6" x14ac:dyDescent="0.25">
      <c r="A54" s="61">
        <v>14</v>
      </c>
      <c r="B54" s="61">
        <v>75</v>
      </c>
      <c r="C54" s="49">
        <v>85</v>
      </c>
      <c r="E54" s="61" t="s">
        <v>50</v>
      </c>
      <c r="F54" s="61">
        <v>3</v>
      </c>
    </row>
    <row r="55" spans="1:6" x14ac:dyDescent="0.25">
      <c r="A55" s="61">
        <v>15</v>
      </c>
      <c r="B55" s="61">
        <v>82</v>
      </c>
      <c r="C55" s="84">
        <v>86</v>
      </c>
      <c r="E55" s="61" t="s">
        <v>51</v>
      </c>
      <c r="F55" s="61">
        <v>2</v>
      </c>
    </row>
    <row r="56" spans="1:6" x14ac:dyDescent="0.25">
      <c r="A56" s="61">
        <v>16</v>
      </c>
      <c r="B56" s="61">
        <v>100</v>
      </c>
      <c r="C56" s="84">
        <v>86</v>
      </c>
      <c r="E56" s="51" t="s">
        <v>26</v>
      </c>
      <c r="F56" s="61">
        <f>SUM(F50:F55)</f>
        <v>24</v>
      </c>
    </row>
    <row r="57" spans="1:6" x14ac:dyDescent="0.25">
      <c r="A57" s="61">
        <v>17</v>
      </c>
      <c r="B57" s="61">
        <v>83</v>
      </c>
      <c r="C57" s="84">
        <v>88</v>
      </c>
    </row>
    <row r="58" spans="1:6" x14ac:dyDescent="0.25">
      <c r="A58" s="61">
        <v>18</v>
      </c>
      <c r="B58" s="61">
        <v>97</v>
      </c>
      <c r="C58" s="84">
        <v>88</v>
      </c>
    </row>
    <row r="59" spans="1:6" x14ac:dyDescent="0.25">
      <c r="A59" s="61">
        <v>19</v>
      </c>
      <c r="B59" s="61">
        <v>85</v>
      </c>
      <c r="C59" s="84">
        <v>90</v>
      </c>
      <c r="E59" s="24">
        <f>23/24*100/100</f>
        <v>0.95833333333333348</v>
      </c>
    </row>
    <row r="60" spans="1:6" x14ac:dyDescent="0.25">
      <c r="A60" s="61">
        <v>20</v>
      </c>
      <c r="B60" s="61">
        <v>92</v>
      </c>
      <c r="C60" s="79">
        <v>92</v>
      </c>
    </row>
    <row r="61" spans="1:6" x14ac:dyDescent="0.25">
      <c r="A61" s="61">
        <v>21</v>
      </c>
      <c r="B61" s="61">
        <v>90</v>
      </c>
      <c r="C61" s="79">
        <v>94</v>
      </c>
    </row>
    <row r="62" spans="1:6" x14ac:dyDescent="0.25">
      <c r="A62" s="61">
        <v>22</v>
      </c>
      <c r="B62" s="61">
        <v>78</v>
      </c>
      <c r="C62" s="79">
        <v>97</v>
      </c>
    </row>
    <row r="63" spans="1:6" x14ac:dyDescent="0.25">
      <c r="A63" s="61">
        <v>23</v>
      </c>
      <c r="B63" s="61">
        <v>82</v>
      </c>
      <c r="C63" s="61">
        <v>100</v>
      </c>
    </row>
    <row r="64" spans="1:6" x14ac:dyDescent="0.25">
      <c r="A64" s="61">
        <v>24</v>
      </c>
      <c r="B64" s="61">
        <v>80</v>
      </c>
      <c r="C64" s="61">
        <v>100</v>
      </c>
    </row>
  </sheetData>
  <sortState ref="C41:C64">
    <sortCondition ref="C41"/>
  </sortState>
  <mergeCells count="2">
    <mergeCell ref="B2:C2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Rekap Nilai</vt:lpstr>
      <vt:lpstr>1.Memahami masalah</vt:lpstr>
      <vt:lpstr>2.merencanakan penyelesaian</vt:lpstr>
      <vt:lpstr>3.penyelesaian rencana</vt:lpstr>
      <vt:lpstr>4.Memeriksa kembali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2022-04-18T03:03:37Z</dcterms:modified>
</cp:coreProperties>
</file>