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65F78238-16DA-4A46-A351-D809BF2C0E0F}" xr6:coauthVersionLast="38" xr6:coauthVersionMax="38" xr10:uidLastSave="{00000000-0000-0000-0000-000000000000}"/>
  <bookViews>
    <workbookView xWindow="390" yWindow="720" windowWidth="19820" windowHeight="9800" activeTab="2" xr2:uid="{00000000-000D-0000-FFFF-FFFF00000000}"/>
  </bookViews>
  <sheets>
    <sheet name="LQ" sheetId="1" r:id="rId1"/>
    <sheet name="SS" sheetId="2" r:id="rId2"/>
    <sheet name="Klassen" sheetId="3" r:id="rId3"/>
  </sheets>
  <calcPr calcId="179021"/>
</workbook>
</file>

<file path=xl/calcChain.xml><?xml version="1.0" encoding="utf-8"?>
<calcChain xmlns="http://schemas.openxmlformats.org/spreadsheetml/2006/main">
  <c r="A47" i="3" l="1"/>
  <c r="A48" i="3"/>
  <c r="A49" i="3"/>
  <c r="A50" i="3"/>
  <c r="A51" i="3"/>
  <c r="A52" i="3"/>
  <c r="A53" i="3"/>
  <c r="A54" i="3"/>
  <c r="A55" i="3"/>
  <c r="A56" i="3"/>
  <c r="A57" i="3"/>
  <c r="A58" i="3"/>
  <c r="A59" i="3"/>
  <c r="A60" i="3"/>
  <c r="A61" i="3"/>
  <c r="A62" i="3"/>
  <c r="A46" i="3"/>
  <c r="K25" i="3" l="1"/>
  <c r="K26" i="3"/>
  <c r="K27" i="3"/>
  <c r="K28" i="3"/>
  <c r="K29" i="3"/>
  <c r="K30" i="3"/>
  <c r="K31" i="3"/>
  <c r="K32" i="3"/>
  <c r="K33" i="3"/>
  <c r="K34" i="3"/>
  <c r="K35" i="3"/>
  <c r="K36" i="3"/>
  <c r="K37" i="3"/>
  <c r="K38" i="3"/>
  <c r="K39" i="3"/>
  <c r="K40" i="3"/>
  <c r="K24" i="3"/>
  <c r="J25" i="3"/>
  <c r="J26" i="3"/>
  <c r="J27" i="3"/>
  <c r="J28" i="3"/>
  <c r="J29" i="3"/>
  <c r="J30" i="3"/>
  <c r="J31" i="3"/>
  <c r="J32" i="3"/>
  <c r="J33" i="3"/>
  <c r="J34" i="3"/>
  <c r="J35" i="3"/>
  <c r="J36" i="3"/>
  <c r="J37" i="3"/>
  <c r="J38" i="3"/>
  <c r="J39" i="3"/>
  <c r="J40" i="3"/>
  <c r="J24" i="3"/>
  <c r="I25" i="3"/>
  <c r="I26" i="3"/>
  <c r="I27" i="3"/>
  <c r="I28" i="3"/>
  <c r="I29" i="3"/>
  <c r="I30" i="3"/>
  <c r="I31" i="3"/>
  <c r="I32" i="3"/>
  <c r="I33" i="3"/>
  <c r="I34" i="3"/>
  <c r="I35" i="3"/>
  <c r="I36" i="3"/>
  <c r="I37" i="3"/>
  <c r="I38" i="3"/>
  <c r="I39" i="3"/>
  <c r="I40" i="3"/>
  <c r="I24" i="3"/>
  <c r="H25" i="3"/>
  <c r="H26" i="3"/>
  <c r="H27" i="3"/>
  <c r="H28" i="3"/>
  <c r="H29" i="3"/>
  <c r="H30" i="3"/>
  <c r="H31" i="3"/>
  <c r="H32" i="3"/>
  <c r="H33" i="3"/>
  <c r="H34" i="3"/>
  <c r="H35" i="3"/>
  <c r="H36" i="3"/>
  <c r="H37" i="3"/>
  <c r="H38" i="3"/>
  <c r="H39" i="3"/>
  <c r="H40" i="3"/>
  <c r="H24" i="3"/>
  <c r="L40" i="3" l="1"/>
  <c r="C62" i="3" s="1"/>
  <c r="L36" i="3"/>
  <c r="C58" i="3" s="1"/>
  <c r="L32" i="3"/>
  <c r="C54" i="3" s="1"/>
  <c r="L28" i="3"/>
  <c r="C50" i="3" s="1"/>
  <c r="I41" i="3"/>
  <c r="L39" i="3"/>
  <c r="C61" i="3" s="1"/>
  <c r="L35" i="3"/>
  <c r="C57" i="3" s="1"/>
  <c r="L27" i="3"/>
  <c r="C49" i="3" s="1"/>
  <c r="J41" i="3"/>
  <c r="L38" i="3"/>
  <c r="C60" i="3" s="1"/>
  <c r="L34" i="3"/>
  <c r="C56" i="3" s="1"/>
  <c r="L30" i="3"/>
  <c r="C52" i="3" s="1"/>
  <c r="L26" i="3"/>
  <c r="C48" i="3" s="1"/>
  <c r="K41" i="3"/>
  <c r="L37" i="3"/>
  <c r="C59" i="3" s="1"/>
  <c r="L33" i="3"/>
  <c r="C55" i="3" s="1"/>
  <c r="L29" i="3"/>
  <c r="C51" i="3" s="1"/>
  <c r="L25" i="3"/>
  <c r="C47" i="3" s="1"/>
  <c r="L31" i="3"/>
  <c r="C53" i="3" s="1"/>
  <c r="L24" i="3"/>
  <c r="H41" i="3"/>
  <c r="L41" i="3" l="1"/>
  <c r="C46" i="3"/>
  <c r="K4" i="3"/>
  <c r="K5" i="3"/>
  <c r="K6" i="3"/>
  <c r="K7" i="3"/>
  <c r="K8" i="3"/>
  <c r="K9" i="3"/>
  <c r="K10" i="3"/>
  <c r="K11" i="3"/>
  <c r="K12" i="3"/>
  <c r="K13" i="3"/>
  <c r="K14" i="3"/>
  <c r="K15" i="3"/>
  <c r="K16" i="3"/>
  <c r="K17" i="3"/>
  <c r="K18" i="3"/>
  <c r="K19" i="3"/>
  <c r="K3" i="3"/>
  <c r="J4" i="3"/>
  <c r="J5" i="3"/>
  <c r="J6" i="3"/>
  <c r="J7" i="3"/>
  <c r="J8" i="3"/>
  <c r="J9" i="3"/>
  <c r="J10" i="3"/>
  <c r="J11" i="3"/>
  <c r="J12" i="3"/>
  <c r="J13" i="3"/>
  <c r="J14" i="3"/>
  <c r="J15" i="3"/>
  <c r="J16" i="3"/>
  <c r="J17" i="3"/>
  <c r="J18" i="3"/>
  <c r="J19" i="3"/>
  <c r="J3" i="3"/>
  <c r="I4" i="3"/>
  <c r="I5" i="3"/>
  <c r="I6" i="3"/>
  <c r="I7" i="3"/>
  <c r="I8" i="3"/>
  <c r="I9" i="3"/>
  <c r="I10" i="3"/>
  <c r="I11" i="3"/>
  <c r="I12" i="3"/>
  <c r="I13" i="3"/>
  <c r="I14" i="3"/>
  <c r="I15" i="3"/>
  <c r="I16" i="3"/>
  <c r="I17" i="3"/>
  <c r="I18" i="3"/>
  <c r="I19" i="3"/>
  <c r="I3" i="3"/>
  <c r="H18" i="3"/>
  <c r="H19" i="3"/>
  <c r="H4" i="3"/>
  <c r="H5" i="3"/>
  <c r="H6" i="3"/>
  <c r="H7" i="3"/>
  <c r="H8" i="3"/>
  <c r="H9" i="3"/>
  <c r="H10" i="3"/>
  <c r="H11" i="3"/>
  <c r="H12" i="3"/>
  <c r="H13" i="3"/>
  <c r="H14" i="3"/>
  <c r="H15" i="3"/>
  <c r="H16" i="3"/>
  <c r="H17" i="3"/>
  <c r="H3" i="3"/>
  <c r="G41" i="3"/>
  <c r="F41" i="3"/>
  <c r="E41" i="3"/>
  <c r="D41" i="3"/>
  <c r="C41" i="3"/>
  <c r="G20" i="3"/>
  <c r="Q7" i="3" s="1"/>
  <c r="F20" i="3"/>
  <c r="P6" i="3" s="1"/>
  <c r="E20" i="3"/>
  <c r="O12" i="3" s="1"/>
  <c r="D20" i="3"/>
  <c r="N19" i="3" s="1"/>
  <c r="C20" i="3"/>
  <c r="M7" i="3" s="1"/>
  <c r="I4" i="2"/>
  <c r="I5" i="2"/>
  <c r="I6" i="2"/>
  <c r="I7" i="2"/>
  <c r="I8" i="2"/>
  <c r="I9" i="2"/>
  <c r="I10" i="2"/>
  <c r="I11" i="2"/>
  <c r="I12" i="2"/>
  <c r="I13" i="2"/>
  <c r="I14" i="2"/>
  <c r="I15" i="2"/>
  <c r="I16" i="2"/>
  <c r="I17" i="2"/>
  <c r="I18" i="2"/>
  <c r="I19" i="2"/>
  <c r="C41" i="2"/>
  <c r="G4" i="2"/>
  <c r="J4" i="2" s="1"/>
  <c r="G5" i="2"/>
  <c r="J5" i="2" s="1"/>
  <c r="G6" i="2"/>
  <c r="J6" i="2" s="1"/>
  <c r="G7" i="2"/>
  <c r="G8" i="2"/>
  <c r="J8" i="2" s="1"/>
  <c r="G9" i="2"/>
  <c r="J9" i="2" s="1"/>
  <c r="G10" i="2"/>
  <c r="J10" i="2" s="1"/>
  <c r="G11" i="2"/>
  <c r="G12" i="2"/>
  <c r="J12" i="2" s="1"/>
  <c r="G13" i="2"/>
  <c r="J13" i="2" s="1"/>
  <c r="G14" i="2"/>
  <c r="J14" i="2" s="1"/>
  <c r="G15" i="2"/>
  <c r="G16" i="2"/>
  <c r="J16" i="2" s="1"/>
  <c r="G17" i="2"/>
  <c r="J17" i="2" s="1"/>
  <c r="G18" i="2"/>
  <c r="J18" i="2" s="1"/>
  <c r="G19" i="2"/>
  <c r="G3" i="2"/>
  <c r="F4" i="2"/>
  <c r="F5" i="2"/>
  <c r="F6" i="2"/>
  <c r="F7" i="2"/>
  <c r="F8" i="2"/>
  <c r="K8" i="2" s="1"/>
  <c r="F9" i="2"/>
  <c r="F10" i="2"/>
  <c r="F11" i="2"/>
  <c r="F12" i="2"/>
  <c r="F13" i="2"/>
  <c r="F14" i="2"/>
  <c r="F15" i="2"/>
  <c r="F16" i="2"/>
  <c r="F17" i="2"/>
  <c r="F18" i="2"/>
  <c r="F19" i="2"/>
  <c r="F3" i="2"/>
  <c r="D41" i="2"/>
  <c r="D20" i="2"/>
  <c r="C20" i="2"/>
  <c r="L37" i="1"/>
  <c r="G41" i="1"/>
  <c r="N31" i="1" s="1"/>
  <c r="F41" i="1"/>
  <c r="M25" i="1" s="1"/>
  <c r="E41" i="1"/>
  <c r="L32" i="1" s="1"/>
  <c r="D41" i="1"/>
  <c r="K35" i="1" s="1"/>
  <c r="C41" i="1"/>
  <c r="J31" i="1" s="1"/>
  <c r="G20" i="1"/>
  <c r="N16" i="1" s="1"/>
  <c r="F20" i="1"/>
  <c r="M7" i="1" s="1"/>
  <c r="E20" i="1"/>
  <c r="D20" i="1"/>
  <c r="K17" i="1" s="1"/>
  <c r="C20" i="1"/>
  <c r="J4" i="1" s="1"/>
  <c r="M34" i="1" l="1"/>
  <c r="N26" i="3"/>
  <c r="N30" i="3"/>
  <c r="N34" i="3"/>
  <c r="N38" i="3"/>
  <c r="N27" i="3"/>
  <c r="N31" i="3"/>
  <c r="N35" i="3"/>
  <c r="N39" i="3"/>
  <c r="N28" i="3"/>
  <c r="N32" i="3"/>
  <c r="N36" i="3"/>
  <c r="N40" i="3"/>
  <c r="N25" i="3"/>
  <c r="N29" i="3"/>
  <c r="N33" i="3"/>
  <c r="N37" i="3"/>
  <c r="N24" i="3"/>
  <c r="O27" i="3"/>
  <c r="O31" i="3"/>
  <c r="O35" i="3"/>
  <c r="O39" i="3"/>
  <c r="O28" i="3"/>
  <c r="O32" i="3"/>
  <c r="O36" i="3"/>
  <c r="O40" i="3"/>
  <c r="O25" i="3"/>
  <c r="O29" i="3"/>
  <c r="O33" i="3"/>
  <c r="O37" i="3"/>
  <c r="O24" i="3"/>
  <c r="O26" i="3"/>
  <c r="O30" i="3"/>
  <c r="O34" i="3"/>
  <c r="O38" i="3"/>
  <c r="P28" i="3"/>
  <c r="P32" i="3"/>
  <c r="P36" i="3"/>
  <c r="P40" i="3"/>
  <c r="P25" i="3"/>
  <c r="P29" i="3"/>
  <c r="P33" i="3"/>
  <c r="P37" i="3"/>
  <c r="P24" i="3"/>
  <c r="P26" i="3"/>
  <c r="P30" i="3"/>
  <c r="P34" i="3"/>
  <c r="P38" i="3"/>
  <c r="P27" i="3"/>
  <c r="P31" i="3"/>
  <c r="P35" i="3"/>
  <c r="P39" i="3"/>
  <c r="L16" i="3"/>
  <c r="E59" i="3" s="1"/>
  <c r="L8" i="3"/>
  <c r="E51" i="3" s="1"/>
  <c r="L4" i="3"/>
  <c r="E47" i="3" s="1"/>
  <c r="M25" i="3"/>
  <c r="M29" i="3"/>
  <c r="M33" i="3"/>
  <c r="M37" i="3"/>
  <c r="M24" i="3"/>
  <c r="M26" i="3"/>
  <c r="M30" i="3"/>
  <c r="M34" i="3"/>
  <c r="M38" i="3"/>
  <c r="M27" i="3"/>
  <c r="M31" i="3"/>
  <c r="M35" i="3"/>
  <c r="M39" i="3"/>
  <c r="M28" i="3"/>
  <c r="M32" i="3"/>
  <c r="M36" i="3"/>
  <c r="M40" i="3"/>
  <c r="Q25" i="3"/>
  <c r="Q29" i="3"/>
  <c r="Q33" i="3"/>
  <c r="Q37" i="3"/>
  <c r="Q24" i="3"/>
  <c r="Q26" i="3"/>
  <c r="Q30" i="3"/>
  <c r="Q34" i="3"/>
  <c r="Q38" i="3"/>
  <c r="Q27" i="3"/>
  <c r="Q31" i="3"/>
  <c r="Q35" i="3"/>
  <c r="Q39" i="3"/>
  <c r="Q28" i="3"/>
  <c r="Q32" i="3"/>
  <c r="Q36" i="3"/>
  <c r="Q40" i="3"/>
  <c r="P17" i="3"/>
  <c r="L12" i="3"/>
  <c r="E55" i="3" s="1"/>
  <c r="P13" i="3"/>
  <c r="M17" i="3"/>
  <c r="M9" i="3"/>
  <c r="N17" i="3"/>
  <c r="N12" i="3"/>
  <c r="N6" i="3"/>
  <c r="Q18" i="3"/>
  <c r="Q10" i="3"/>
  <c r="M14" i="3"/>
  <c r="M6" i="3"/>
  <c r="N16" i="3"/>
  <c r="N10" i="3"/>
  <c r="N5" i="3"/>
  <c r="Q17" i="3"/>
  <c r="Q9" i="3"/>
  <c r="M13" i="3"/>
  <c r="M5" i="3"/>
  <c r="N14" i="3"/>
  <c r="N9" i="3"/>
  <c r="N4" i="3"/>
  <c r="P9" i="3"/>
  <c r="Q14" i="3"/>
  <c r="Q6" i="3"/>
  <c r="H20" i="3"/>
  <c r="L14" i="3"/>
  <c r="E57" i="3" s="1"/>
  <c r="L10" i="3"/>
  <c r="E53" i="3" s="1"/>
  <c r="L6" i="3"/>
  <c r="E49" i="3" s="1"/>
  <c r="L18" i="3"/>
  <c r="E61" i="3" s="1"/>
  <c r="L19" i="3"/>
  <c r="E62" i="3" s="1"/>
  <c r="L15" i="3"/>
  <c r="E58" i="3" s="1"/>
  <c r="L11" i="3"/>
  <c r="E54" i="3" s="1"/>
  <c r="L7" i="3"/>
  <c r="E50" i="3" s="1"/>
  <c r="M18" i="3"/>
  <c r="M10" i="3"/>
  <c r="N18" i="3"/>
  <c r="N13" i="3"/>
  <c r="N8" i="3"/>
  <c r="P5" i="3"/>
  <c r="Q13" i="3"/>
  <c r="Q5" i="3"/>
  <c r="L17" i="3"/>
  <c r="E60" i="3" s="1"/>
  <c r="L13" i="3"/>
  <c r="E56" i="3" s="1"/>
  <c r="L9" i="3"/>
  <c r="E52" i="3" s="1"/>
  <c r="L5" i="3"/>
  <c r="E48" i="3" s="1"/>
  <c r="I20" i="3"/>
  <c r="L3" i="3"/>
  <c r="E46" i="3" s="1"/>
  <c r="O5" i="3"/>
  <c r="O9" i="3"/>
  <c r="O13" i="3"/>
  <c r="O17" i="3"/>
  <c r="O6" i="3"/>
  <c r="O10" i="3"/>
  <c r="O14" i="3"/>
  <c r="O18" i="3"/>
  <c r="O7" i="3"/>
  <c r="O11" i="3"/>
  <c r="O15" i="3"/>
  <c r="O19" i="3"/>
  <c r="O4" i="3"/>
  <c r="O8" i="3"/>
  <c r="J20" i="3"/>
  <c r="O3" i="3"/>
  <c r="K20" i="3"/>
  <c r="O16" i="3"/>
  <c r="P3" i="3"/>
  <c r="P16" i="3"/>
  <c r="P12" i="3"/>
  <c r="P8" i="3"/>
  <c r="P4" i="3"/>
  <c r="M3" i="3"/>
  <c r="M16" i="3"/>
  <c r="M12" i="3"/>
  <c r="M8" i="3"/>
  <c r="M4" i="3"/>
  <c r="P19" i="3"/>
  <c r="P15" i="3"/>
  <c r="P11" i="3"/>
  <c r="P7" i="3"/>
  <c r="Q3" i="3"/>
  <c r="Q16" i="3"/>
  <c r="Q12" i="3"/>
  <c r="Q8" i="3"/>
  <c r="Q4" i="3"/>
  <c r="M19" i="3"/>
  <c r="M15" i="3"/>
  <c r="M11" i="3"/>
  <c r="N3" i="3"/>
  <c r="N15" i="3"/>
  <c r="N11" i="3"/>
  <c r="N7" i="3"/>
  <c r="P18" i="3"/>
  <c r="P14" i="3"/>
  <c r="P10" i="3"/>
  <c r="Q19" i="3"/>
  <c r="Q15" i="3"/>
  <c r="Q11" i="3"/>
  <c r="K17" i="2"/>
  <c r="K13" i="2"/>
  <c r="L13" i="2" s="1"/>
  <c r="K9" i="2"/>
  <c r="L9" i="2" s="1"/>
  <c r="K5" i="2"/>
  <c r="L5" i="2" s="1"/>
  <c r="K3" i="2"/>
  <c r="K18" i="2"/>
  <c r="K14" i="2"/>
  <c r="L14" i="2" s="1"/>
  <c r="K10" i="2"/>
  <c r="L10" i="2" s="1"/>
  <c r="K6" i="2"/>
  <c r="L6" i="2" s="1"/>
  <c r="K4" i="2"/>
  <c r="K19" i="2"/>
  <c r="K15" i="2"/>
  <c r="K11" i="2"/>
  <c r="K7" i="2"/>
  <c r="K16" i="2"/>
  <c r="L16" i="2" s="1"/>
  <c r="K12" i="2"/>
  <c r="L12" i="2" s="1"/>
  <c r="H3" i="2"/>
  <c r="I3" i="2" s="1"/>
  <c r="L8" i="2"/>
  <c r="L4" i="2"/>
  <c r="L17" i="2"/>
  <c r="L18" i="2"/>
  <c r="J19" i="2"/>
  <c r="L19" i="2" s="1"/>
  <c r="J15" i="2"/>
  <c r="J11" i="2"/>
  <c r="J7" i="2"/>
  <c r="L7" i="2" s="1"/>
  <c r="M15" i="1"/>
  <c r="J15" i="1"/>
  <c r="K8" i="1"/>
  <c r="N6" i="1"/>
  <c r="J35" i="1"/>
  <c r="K28" i="1"/>
  <c r="L27" i="1"/>
  <c r="N35" i="1"/>
  <c r="J30" i="1"/>
  <c r="N34" i="1"/>
  <c r="J39" i="1"/>
  <c r="J27" i="1"/>
  <c r="L33" i="1"/>
  <c r="M33" i="1"/>
  <c r="N27" i="1"/>
  <c r="J38" i="1"/>
  <c r="N39" i="1"/>
  <c r="N26" i="1"/>
  <c r="J5" i="1"/>
  <c r="J7" i="1"/>
  <c r="J12" i="1"/>
  <c r="J18" i="1"/>
  <c r="J8" i="1"/>
  <c r="J14" i="1"/>
  <c r="J19" i="1"/>
  <c r="N5" i="1"/>
  <c r="U5" i="1" s="1"/>
  <c r="N8" i="1"/>
  <c r="N14" i="1"/>
  <c r="N19" i="1"/>
  <c r="N4" i="1"/>
  <c r="N10" i="1"/>
  <c r="U10" i="1" s="1"/>
  <c r="N15" i="1"/>
  <c r="N3" i="1"/>
  <c r="J11" i="1"/>
  <c r="N12" i="1"/>
  <c r="K4" i="1"/>
  <c r="K12" i="1"/>
  <c r="K19" i="1"/>
  <c r="K7" i="1"/>
  <c r="R7" i="1" s="1"/>
  <c r="K13" i="1"/>
  <c r="K3" i="1"/>
  <c r="J3" i="1"/>
  <c r="J10" i="1"/>
  <c r="Q10" i="1" s="1"/>
  <c r="K15" i="1"/>
  <c r="N11" i="1"/>
  <c r="K25" i="1"/>
  <c r="K31" i="1"/>
  <c r="K39" i="1"/>
  <c r="K32" i="1"/>
  <c r="K40" i="1"/>
  <c r="K27" i="1"/>
  <c r="J16" i="1"/>
  <c r="J6" i="1"/>
  <c r="K9" i="1"/>
  <c r="N18" i="1"/>
  <c r="N7" i="1"/>
  <c r="L26" i="1"/>
  <c r="L29" i="1"/>
  <c r="L35" i="1"/>
  <c r="L40" i="1"/>
  <c r="L25" i="1"/>
  <c r="L31" i="1"/>
  <c r="L36" i="1"/>
  <c r="L24" i="1"/>
  <c r="K36" i="1"/>
  <c r="L39" i="1"/>
  <c r="L28" i="1"/>
  <c r="M26" i="1"/>
  <c r="M24" i="1"/>
  <c r="L7" i="1"/>
  <c r="L11" i="1"/>
  <c r="S11" i="1" s="1"/>
  <c r="L15" i="1"/>
  <c r="L19" i="1"/>
  <c r="L4" i="1"/>
  <c r="L8" i="1"/>
  <c r="L12" i="1"/>
  <c r="L16" i="1"/>
  <c r="S16" i="1" s="1"/>
  <c r="L14" i="1"/>
  <c r="L6" i="1"/>
  <c r="S6" i="1" s="1"/>
  <c r="M4" i="1"/>
  <c r="T4" i="1" s="1"/>
  <c r="M8" i="1"/>
  <c r="M12" i="1"/>
  <c r="T12" i="1" s="1"/>
  <c r="M16" i="1"/>
  <c r="M3" i="1"/>
  <c r="M5" i="1"/>
  <c r="M9" i="1"/>
  <c r="M13" i="1"/>
  <c r="T13" i="1" s="1"/>
  <c r="M17" i="1"/>
  <c r="L3" i="1"/>
  <c r="L13" i="1"/>
  <c r="L5" i="1"/>
  <c r="M14" i="1"/>
  <c r="M6" i="1"/>
  <c r="L18" i="1"/>
  <c r="L10" i="1"/>
  <c r="M19" i="1"/>
  <c r="M11" i="1"/>
  <c r="M27" i="1"/>
  <c r="M31" i="1"/>
  <c r="M35" i="1"/>
  <c r="M39" i="1"/>
  <c r="M28" i="1"/>
  <c r="T7" i="1" s="1"/>
  <c r="M32" i="1"/>
  <c r="M36" i="1"/>
  <c r="M40" i="1"/>
  <c r="M38" i="1"/>
  <c r="M30" i="1"/>
  <c r="K6" i="1"/>
  <c r="K10" i="1"/>
  <c r="R10" i="1" s="1"/>
  <c r="K14" i="1"/>
  <c r="R14" i="1" s="1"/>
  <c r="K18" i="1"/>
  <c r="K16" i="1"/>
  <c r="K11" i="1"/>
  <c r="K5" i="1"/>
  <c r="L17" i="1"/>
  <c r="L9" i="1"/>
  <c r="M18" i="1"/>
  <c r="T18" i="1" s="1"/>
  <c r="M10" i="1"/>
  <c r="J28" i="1"/>
  <c r="J32" i="1"/>
  <c r="J36" i="1"/>
  <c r="Q15" i="1" s="1"/>
  <c r="J40" i="1"/>
  <c r="J25" i="1"/>
  <c r="Q4" i="1" s="1"/>
  <c r="J29" i="1"/>
  <c r="J33" i="1"/>
  <c r="J37" i="1"/>
  <c r="J24" i="1"/>
  <c r="Q3" i="1" s="1"/>
  <c r="N28" i="1"/>
  <c r="N32" i="1"/>
  <c r="N36" i="1"/>
  <c r="N40" i="1"/>
  <c r="N25" i="1"/>
  <c r="N29" i="1"/>
  <c r="N33" i="1"/>
  <c r="N37" i="1"/>
  <c r="U16" i="1" s="1"/>
  <c r="N24" i="1"/>
  <c r="J34" i="1"/>
  <c r="J26" i="1"/>
  <c r="M37" i="1"/>
  <c r="M29" i="1"/>
  <c r="N38" i="1"/>
  <c r="N30" i="1"/>
  <c r="K38" i="1"/>
  <c r="R17" i="1" s="1"/>
  <c r="K34" i="1"/>
  <c r="K30" i="1"/>
  <c r="K26" i="1"/>
  <c r="J17" i="1"/>
  <c r="J13" i="1"/>
  <c r="J9" i="1"/>
  <c r="N17" i="1"/>
  <c r="N13" i="1"/>
  <c r="U13" i="1" s="1"/>
  <c r="N9" i="1"/>
  <c r="U9" i="1" s="1"/>
  <c r="K24" i="1"/>
  <c r="K37" i="1"/>
  <c r="K33" i="1"/>
  <c r="K29" i="1"/>
  <c r="R8" i="1" s="1"/>
  <c r="L38" i="1"/>
  <c r="L34" i="1"/>
  <c r="L30" i="1"/>
  <c r="Q19" i="1" l="1"/>
  <c r="Q11" i="1"/>
  <c r="L11" i="2"/>
  <c r="S9" i="1"/>
  <c r="R4" i="1"/>
  <c r="U14" i="1"/>
  <c r="R28" i="3"/>
  <c r="D50" i="3" s="1"/>
  <c r="R27" i="3"/>
  <c r="D49" i="3" s="1"/>
  <c r="R26" i="3"/>
  <c r="D48" i="3" s="1"/>
  <c r="R29" i="3"/>
  <c r="D51" i="3" s="1"/>
  <c r="R5" i="3"/>
  <c r="F48" i="3" s="1"/>
  <c r="R40" i="3"/>
  <c r="D62" i="3" s="1"/>
  <c r="R39" i="3"/>
  <c r="D61" i="3" s="1"/>
  <c r="R38" i="3"/>
  <c r="D60" i="3" s="1"/>
  <c r="R24" i="3"/>
  <c r="D46" i="3" s="1"/>
  <c r="R25" i="3"/>
  <c r="D47" i="3" s="1"/>
  <c r="R36" i="3"/>
  <c r="D58" i="3" s="1"/>
  <c r="R35" i="3"/>
  <c r="D57" i="3" s="1"/>
  <c r="R34" i="3"/>
  <c r="D56" i="3" s="1"/>
  <c r="R37" i="3"/>
  <c r="D59" i="3" s="1"/>
  <c r="R9" i="3"/>
  <c r="F52" i="3" s="1"/>
  <c r="R32" i="3"/>
  <c r="D54" i="3" s="1"/>
  <c r="R31" i="3"/>
  <c r="D53" i="3" s="1"/>
  <c r="R30" i="3"/>
  <c r="D52" i="3" s="1"/>
  <c r="R33" i="3"/>
  <c r="D55" i="3" s="1"/>
  <c r="R14" i="3"/>
  <c r="F57" i="3" s="1"/>
  <c r="R18" i="3"/>
  <c r="F61" i="3" s="1"/>
  <c r="R17" i="3"/>
  <c r="F60" i="3" s="1"/>
  <c r="R6" i="3"/>
  <c r="F49" i="3" s="1"/>
  <c r="R13" i="3"/>
  <c r="F56" i="3" s="1"/>
  <c r="R10" i="3"/>
  <c r="F53" i="3" s="1"/>
  <c r="R15" i="3"/>
  <c r="F58" i="3" s="1"/>
  <c r="R7" i="3"/>
  <c r="F50" i="3" s="1"/>
  <c r="R4" i="3"/>
  <c r="F47" i="3" s="1"/>
  <c r="R3" i="3"/>
  <c r="F46" i="3" s="1"/>
  <c r="R19" i="3"/>
  <c r="F62" i="3" s="1"/>
  <c r="R8" i="3"/>
  <c r="F51" i="3" s="1"/>
  <c r="R12" i="3"/>
  <c r="F55" i="3" s="1"/>
  <c r="L20" i="3"/>
  <c r="R11" i="3"/>
  <c r="F54" i="3" s="1"/>
  <c r="R16" i="3"/>
  <c r="F59" i="3" s="1"/>
  <c r="L15" i="2"/>
  <c r="J3" i="2"/>
  <c r="L3" i="2" s="1"/>
  <c r="Q18" i="1"/>
  <c r="T15" i="1"/>
  <c r="S12" i="1"/>
  <c r="Q17" i="1"/>
  <c r="R18" i="1"/>
  <c r="V18" i="1" s="1"/>
  <c r="Q16" i="1"/>
  <c r="S3" i="1"/>
  <c r="T5" i="1"/>
  <c r="S19" i="1"/>
  <c r="Q6" i="1"/>
  <c r="U19" i="1"/>
  <c r="Q12" i="1"/>
  <c r="R3" i="1"/>
  <c r="Q9" i="1"/>
  <c r="R11" i="1"/>
  <c r="T11" i="1"/>
  <c r="T6" i="1"/>
  <c r="R9" i="1"/>
  <c r="R12" i="1"/>
  <c r="S5" i="1"/>
  <c r="T16" i="1"/>
  <c r="R15" i="1"/>
  <c r="R13" i="1"/>
  <c r="U15" i="1"/>
  <c r="Q14" i="1"/>
  <c r="U6" i="1"/>
  <c r="U3" i="1"/>
  <c r="T9" i="1"/>
  <c r="U18" i="1"/>
  <c r="U12" i="1"/>
  <c r="Q8" i="1"/>
  <c r="R6" i="1"/>
  <c r="T19" i="1"/>
  <c r="T14" i="1"/>
  <c r="S14" i="1"/>
  <c r="V14" i="1" s="1"/>
  <c r="S15" i="1"/>
  <c r="Q7" i="1"/>
  <c r="S17" i="1"/>
  <c r="S10" i="1"/>
  <c r="T8" i="1"/>
  <c r="S8" i="1"/>
  <c r="U11" i="1"/>
  <c r="R19" i="1"/>
  <c r="U8" i="1"/>
  <c r="U17" i="1"/>
  <c r="Q5" i="1"/>
  <c r="T10" i="1"/>
  <c r="S18" i="1"/>
  <c r="S13" i="1"/>
  <c r="T17" i="1"/>
  <c r="T3" i="1"/>
  <c r="S4" i="1"/>
  <c r="S7" i="1"/>
  <c r="U7" i="1"/>
  <c r="U4" i="1"/>
  <c r="R5" i="1"/>
  <c r="Q13" i="1"/>
  <c r="R16" i="1"/>
  <c r="V3" i="1" l="1"/>
  <c r="V11" i="1"/>
  <c r="V12" i="1"/>
  <c r="V9" i="1"/>
  <c r="V4" i="1"/>
  <c r="V13" i="1"/>
  <c r="V15" i="1"/>
  <c r="V6" i="1"/>
  <c r="V16" i="1"/>
  <c r="V19" i="1"/>
  <c r="V10" i="1"/>
  <c r="V17" i="1"/>
  <c r="V8" i="1"/>
  <c r="V5" i="1"/>
  <c r="V7" i="1"/>
</calcChain>
</file>

<file path=xl/sharedStrings.xml><?xml version="1.0" encoding="utf-8"?>
<sst xmlns="http://schemas.openxmlformats.org/spreadsheetml/2006/main" count="333" uniqueCount="84">
  <si>
    <t>Kategori Lapangan Usaha</t>
  </si>
  <si>
    <t>[Seri 2010] PDRB Atas Dasar Harga Konstan Menurut Lapangan Usaha Kabupaten Banjarnegara (Juta Rupiah)</t>
  </si>
  <si>
    <t>2018</t>
  </si>
  <si>
    <t>2019</t>
  </si>
  <si>
    <t>A</t>
  </si>
  <si>
    <t>B</t>
  </si>
  <si>
    <t>C</t>
  </si>
  <si>
    <t>D</t>
  </si>
  <si>
    <t>E</t>
  </si>
  <si>
    <t>F</t>
  </si>
  <si>
    <t>G</t>
  </si>
  <si>
    <t>H</t>
  </si>
  <si>
    <t>I</t>
  </si>
  <si>
    <t>J</t>
  </si>
  <si>
    <t>K</t>
  </si>
  <si>
    <t>L</t>
  </si>
  <si>
    <t>M,N</t>
  </si>
  <si>
    <t>O</t>
  </si>
  <si>
    <t>P</t>
  </si>
  <si>
    <t>Q</t>
  </si>
  <si>
    <t>R,S,T,U</t>
  </si>
  <si>
    <t>Pertanian, Kehutanan, dan Perikanan</t>
  </si>
  <si>
    <t>Pertambangan dan Penggalian</t>
  </si>
  <si>
    <t>Industri Pengolahan</t>
  </si>
  <si>
    <t>Pengadaan Listrik dan Gas</t>
  </si>
  <si>
    <t>Pengadaan Air, Pengelolaan Sampah, Limbah dan Daur Ulang</t>
  </si>
  <si>
    <t>Konstruksi</t>
  </si>
  <si>
    <t>Perdagangan Besar dan Eceran; Reparasi Mobil dan Sepeda Motor</t>
  </si>
  <si>
    <t>Transportasi dan Pergudangan</t>
  </si>
  <si>
    <t>Penyediaan Akomodasi dan Makan Minum</t>
  </si>
  <si>
    <t>Informasi dan Komunikasi</t>
  </si>
  <si>
    <t>Jasa Keuangan dan Asuransi</t>
  </si>
  <si>
    <t>Real Estate/</t>
  </si>
  <si>
    <t>Jasa Perusahaan</t>
  </si>
  <si>
    <t>Administrasi Pemerintahan, Pertahanan dan Jaminan Sosial Wajib</t>
  </si>
  <si>
    <t>Jasa Pendidikan</t>
  </si>
  <si>
    <t>Jasa Kesehatan dan Kegiatan Sosial</t>
  </si>
  <si>
    <t>Jasa lainnya</t>
  </si>
  <si>
    <t>[Seri 2010] PDRB Atas Dasar Harga Konstan Menurut Lapangan Usaha Provinsi Jawa Tengah (Juta Rupiah)</t>
  </si>
  <si>
    <t>Jasa Lainnya</t>
  </si>
  <si>
    <t>Real Estate</t>
  </si>
  <si>
    <t>AV LQ</t>
  </si>
  <si>
    <t>Keterangan</t>
  </si>
  <si>
    <t>Basis</t>
  </si>
  <si>
    <t>No Basis</t>
  </si>
  <si>
    <t>KETERANGAN:</t>
  </si>
  <si>
    <t>Dari perhitungan LQ di samping sektor basis yaitu sektor A,B,G,H,K,M,N,O,P,Q,R,S,T</t>
  </si>
  <si>
    <t>Dari perhitungan LQ di samping sektor non basis yaitu sektor selain sektor C,D,E,F,I,J,L</t>
  </si>
  <si>
    <r>
      <rPr>
        <b/>
        <sz val="11"/>
        <color theme="1"/>
        <rFont val="Calibri"/>
        <family val="2"/>
        <scheme val="minor"/>
      </rPr>
      <t>Nilai kofisien LQ &gt;1</t>
    </r>
    <r>
      <rPr>
        <sz val="11"/>
        <color theme="1"/>
        <rFont val="Calibri"/>
        <family val="2"/>
        <scheme val="minor"/>
      </rPr>
      <t xml:space="preserve"> artinya sektor tersebut merupakan sektor unggulan dan sangat prospek jika dikembangkan untuk meningkatkan perekonomian daerah. Dimungkinkan juga dilakukan ekspor karena adanya surplus.</t>
    </r>
  </si>
  <si>
    <r>
      <rPr>
        <b/>
        <sz val="11"/>
        <color theme="1"/>
        <rFont val="Calibri"/>
        <family val="2"/>
        <scheme val="minor"/>
      </rPr>
      <t>Nilai koefisien LQ &lt;1</t>
    </r>
    <r>
      <rPr>
        <sz val="11"/>
        <color theme="1"/>
        <rFont val="Calibri"/>
        <family val="2"/>
        <scheme val="minor"/>
      </rPr>
      <t xml:space="preserve"> menunjukkan sektor tersebut bukan sektor unggulan dan mengindikasikan bahwa sektor tersebut perlu melakukan impor. Impor dilakukan karena sektor tersebut belum mampu memenuhi kebutuhan daerah tersebut.</t>
    </r>
  </si>
  <si>
    <r>
      <rPr>
        <b/>
        <sz val="11"/>
        <color theme="1"/>
        <rFont val="Calibri"/>
        <family val="2"/>
        <scheme val="minor"/>
      </rPr>
      <t>Nilai koefisien LQ = 1</t>
    </r>
    <r>
      <rPr>
        <sz val="11"/>
        <color theme="1"/>
        <rFont val="Calibri"/>
        <family val="2"/>
        <scheme val="minor"/>
      </rPr>
      <t xml:space="preserve"> menunjukkan sektor tersebut bukan sektor unggulan karena  produktivitas sektor tersebut berimbang. Artinya hanya cukup digunakan untuk memenuhi kebutuhan masyarakat di daerah itu saja sehingga masih belum layak untuk diekspor, untuk itu perlu pengelolaan lebih lanjut agar subsektor ini bisa
berkembang.</t>
    </r>
  </si>
  <si>
    <t>rij</t>
  </si>
  <si>
    <t>rin</t>
  </si>
  <si>
    <t>rn</t>
  </si>
  <si>
    <t>Nij</t>
  </si>
  <si>
    <t>Mij</t>
  </si>
  <si>
    <t>Cij</t>
  </si>
  <si>
    <t>Dij</t>
  </si>
  <si>
    <t>Pada kolom Nij yang menunjukkan nilai positif di semua sektor maka dapat dikatakan bahwa semua sektor tersebut mengalami pertumbuhan secara positif dipengaruhi oleh pertumbuhan nasional.</t>
  </si>
  <si>
    <t>Pada kolom Mij ada beberapa sektor yang bernilai negatif yang berarti sektor tersebut pertumbuhannya lebih lambat dibandingkan dengan sektor nasional. Sektor tersebut adalah sektor A,B,C,F,K,O,P</t>
  </si>
  <si>
    <t>Pada kolom Dij menunjukkan bahwa tidak ada sektor yang bernilai negatif yang berarti sektor tersebut dikategorikan sebagai sektor progresif</t>
  </si>
  <si>
    <t>P.Nasional</t>
  </si>
  <si>
    <t>P.Proporsional</t>
  </si>
  <si>
    <t>P.Pangsa Wilayah</t>
  </si>
  <si>
    <t>SS</t>
  </si>
  <si>
    <t>Laju Pertumbuhan</t>
  </si>
  <si>
    <t>Rata2 Pertumbuhan</t>
  </si>
  <si>
    <t>Distribusi</t>
  </si>
  <si>
    <t>Rata2 Distribusi</t>
  </si>
  <si>
    <t>SEKTOR/LAPANGAN USAHA</t>
  </si>
  <si>
    <t>Kuadran</t>
  </si>
  <si>
    <t>Sektor relatif tertinggal</t>
  </si>
  <si>
    <t>IV</t>
  </si>
  <si>
    <t>Sektor maju dan tumbuh dengan pesat</t>
  </si>
  <si>
    <t>Sektor maju tapi tertekan</t>
  </si>
  <si>
    <t>II</t>
  </si>
  <si>
    <t>PDB Indonesia</t>
  </si>
  <si>
    <t>Jawa Tengah</t>
  </si>
  <si>
    <t>Banjarnegara</t>
  </si>
  <si>
    <t>l</t>
  </si>
  <si>
    <t>lll</t>
  </si>
  <si>
    <t>Sektor potensial atau masih dapat berkembang pesat</t>
  </si>
  <si>
    <t>Total</t>
  </si>
  <si>
    <t>Pada kolom Cij ada beberapa sektor yang bernilai negatif yang berarti  sektor tidak memiliki keunggulan komparatif atau tidak memiliki daya saing dibandingkan dengan wilayah lain secara nasional. Sektor tersebut adalah E,G,H,J,K,L,P,Q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</si>
</sst>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theme="1"/>
      <name val="Calibri"/>
      <family val="2"/>
      <scheme val="minor"/>
    </font>
    <font>
      <b/>
      <sz val="12"/>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bgColor indexed="64"/>
      </patternFill>
    </fill>
    <fill>
      <patternFill patternType="solid">
        <fgColor theme="6"/>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NumberFormat="1"/>
    <xf numFmtId="0" fontId="1" fillId="0" borderId="0" xfId="0" applyNumberFormat="1" applyFont="1"/>
    <xf numFmtId="0" fontId="2" fillId="0" borderId="0" xfId="0" applyNumberFormat="1" applyFont="1" applyBorder="1" applyAlignment="1">
      <alignment horizontal="center"/>
    </xf>
    <xf numFmtId="0" fontId="2" fillId="0" borderId="0" xfId="0" applyNumberFormat="1" applyFont="1"/>
    <xf numFmtId="0" fontId="2" fillId="0" borderId="1" xfId="0" applyNumberFormat="1" applyFont="1" applyBorder="1"/>
    <xf numFmtId="0" fontId="2" fillId="0" borderId="0" xfId="0" applyNumberFormat="1" applyFont="1" applyFill="1" applyBorder="1" applyAlignment="1">
      <alignment horizontal="left"/>
    </xf>
    <xf numFmtId="0" fontId="2" fillId="0" borderId="1" xfId="0" applyNumberFormat="1" applyFont="1" applyBorder="1" applyAlignment="1">
      <alignment horizontal="center"/>
    </xf>
    <xf numFmtId="2" fontId="2" fillId="0" borderId="1" xfId="0" applyNumberFormat="1" applyFont="1" applyBorder="1"/>
    <xf numFmtId="2" fontId="2" fillId="0" borderId="0" xfId="0" applyNumberFormat="1" applyFont="1" applyBorder="1"/>
    <xf numFmtId="164" fontId="2" fillId="0" borderId="1" xfId="0" applyNumberFormat="1" applyFont="1" applyBorder="1"/>
    <xf numFmtId="0" fontId="3" fillId="0" borderId="1" xfId="0" applyNumberFormat="1" applyFont="1" applyBorder="1"/>
    <xf numFmtId="0" fontId="4" fillId="0" borderId="1" xfId="0" applyNumberFormat="1" applyFont="1" applyBorder="1"/>
    <xf numFmtId="0" fontId="2" fillId="3" borderId="1" xfId="0" applyNumberFormat="1" applyFont="1" applyFill="1" applyBorder="1"/>
    <xf numFmtId="0" fontId="2" fillId="3" borderId="1"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0" xfId="0" applyNumberFormat="1" applyFont="1" applyAlignment="1"/>
    <xf numFmtId="0" fontId="2" fillId="0" borderId="0" xfId="0" applyNumberFormat="1" applyFont="1" applyAlignment="1">
      <alignment horizontal="center"/>
    </xf>
    <xf numFmtId="0" fontId="2" fillId="0" borderId="1" xfId="0" applyNumberFormat="1" applyFont="1" applyBorder="1" applyAlignment="1"/>
    <xf numFmtId="0" fontId="4" fillId="0" borderId="0" xfId="0" applyNumberFormat="1" applyFont="1"/>
    <xf numFmtId="0" fontId="2" fillId="3" borderId="1" xfId="0" applyNumberFormat="1" applyFont="1" applyFill="1" applyBorder="1" applyAlignment="1"/>
    <xf numFmtId="0" fontId="2" fillId="0" borderId="0" xfId="0" applyNumberFormat="1" applyFont="1" applyBorder="1" applyAlignment="1"/>
    <xf numFmtId="0" fontId="0" fillId="0" borderId="0" xfId="0" applyNumberFormat="1" applyAlignment="1">
      <alignment vertical="top" wrapText="1"/>
    </xf>
    <xf numFmtId="0" fontId="4" fillId="0" borderId="0" xfId="0" applyNumberFormat="1" applyFont="1" applyBorder="1" applyAlignment="1"/>
    <xf numFmtId="0" fontId="4" fillId="0" borderId="0" xfId="0" applyNumberFormat="1" applyFont="1" applyBorder="1" applyAlignment="1">
      <alignment horizontal="center"/>
    </xf>
    <xf numFmtId="0" fontId="4" fillId="2" borderId="1" xfId="0" applyNumberFormat="1" applyFont="1" applyFill="1" applyBorder="1" applyAlignment="1">
      <alignment horizontal="center"/>
    </xf>
    <xf numFmtId="0" fontId="4" fillId="2" borderId="1" xfId="0" applyNumberFormat="1" applyFont="1" applyFill="1" applyBorder="1"/>
    <xf numFmtId="0" fontId="4" fillId="2" borderId="1" xfId="0" applyNumberFormat="1" applyFont="1" applyFill="1" applyBorder="1" applyAlignment="1"/>
    <xf numFmtId="0" fontId="2" fillId="0" borderId="0" xfId="0" applyNumberFormat="1" applyFont="1" applyAlignment="1">
      <alignment horizontal="center"/>
    </xf>
    <xf numFmtId="0" fontId="4" fillId="2" borderId="1" xfId="0" applyNumberFormat="1" applyFont="1" applyFill="1" applyBorder="1" applyAlignment="1">
      <alignment horizontal="center"/>
    </xf>
    <xf numFmtId="2"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0" fontId="1" fillId="0" borderId="0" xfId="0" applyNumberFormat="1" applyFont="1" applyFill="1" applyBorder="1" applyAlignment="1">
      <alignment horizontal="center" wrapText="1"/>
    </xf>
    <xf numFmtId="0" fontId="0" fillId="0" borderId="0" xfId="0" applyNumberFormat="1" applyFont="1"/>
    <xf numFmtId="0" fontId="1" fillId="2" borderId="1" xfId="0" applyNumberFormat="1" applyFont="1" applyFill="1" applyBorder="1"/>
    <xf numFmtId="0" fontId="1" fillId="2" borderId="1" xfId="0" applyNumberFormat="1" applyFont="1" applyFill="1" applyBorder="1" applyAlignment="1"/>
    <xf numFmtId="0" fontId="1" fillId="2" borderId="1" xfId="0" applyNumberFormat="1" applyFont="1" applyFill="1" applyBorder="1" applyAlignment="1">
      <alignment horizontal="center"/>
    </xf>
    <xf numFmtId="0" fontId="1" fillId="5" borderId="1" xfId="0" applyNumberFormat="1" applyFont="1" applyFill="1" applyBorder="1" applyAlignment="1">
      <alignment horizontal="center"/>
    </xf>
    <xf numFmtId="0" fontId="1" fillId="4" borderId="1" xfId="0" applyNumberFormat="1" applyFont="1" applyFill="1" applyBorder="1" applyAlignment="1">
      <alignment horizontal="center"/>
    </xf>
    <xf numFmtId="0" fontId="0" fillId="0" borderId="1" xfId="0" applyNumberFormat="1" applyFont="1" applyBorder="1"/>
    <xf numFmtId="0" fontId="0" fillId="0" borderId="1" xfId="0" applyNumberFormat="1" applyFont="1" applyBorder="1" applyAlignment="1">
      <alignment horizontal="center"/>
    </xf>
    <xf numFmtId="2" fontId="0" fillId="0" borderId="1" xfId="0" applyNumberFormat="1" applyFont="1" applyBorder="1"/>
    <xf numFmtId="2" fontId="0" fillId="0" borderId="1" xfId="0" applyNumberFormat="1" applyFont="1" applyFill="1" applyBorder="1"/>
    <xf numFmtId="0" fontId="0" fillId="0" borderId="0" xfId="0" applyNumberFormat="1" applyFont="1" applyAlignment="1">
      <alignment horizontal="left" wrapText="1"/>
    </xf>
    <xf numFmtId="0" fontId="0" fillId="0" borderId="0" xfId="0" applyNumberFormat="1" applyFont="1" applyAlignment="1">
      <alignment horizontal="left" vertical="top" wrapText="1"/>
    </xf>
    <xf numFmtId="0" fontId="0" fillId="3" borderId="1" xfId="0" applyNumberFormat="1" applyFont="1" applyFill="1" applyBorder="1"/>
    <xf numFmtId="0" fontId="0" fillId="3" borderId="1" xfId="0" applyNumberFormat="1" applyFont="1" applyFill="1" applyBorder="1" applyAlignment="1">
      <alignment horizontal="center"/>
    </xf>
    <xf numFmtId="2" fontId="0" fillId="3" borderId="1" xfId="0" applyNumberFormat="1" applyFont="1" applyFill="1" applyBorder="1"/>
    <xf numFmtId="0" fontId="0" fillId="0" borderId="1" xfId="0" applyNumberFormat="1" applyFont="1" applyBorder="1" applyAlignment="1"/>
    <xf numFmtId="0" fontId="0" fillId="3" borderId="1" xfId="0" applyNumberFormat="1" applyFont="1" applyFill="1" applyBorder="1" applyAlignment="1"/>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NumberFormat="1" applyFont="1" applyFill="1" applyBorder="1" applyAlignment="1">
      <alignment horizontal="left" vertical="center"/>
    </xf>
    <xf numFmtId="0"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xf>
    <xf numFmtId="0" fontId="0" fillId="9" borderId="1" xfId="0" applyFont="1" applyFill="1" applyBorder="1" applyAlignment="1">
      <alignment horizontal="center" vertical="center"/>
    </xf>
    <xf numFmtId="0" fontId="0" fillId="9" borderId="1" xfId="0" applyNumberFormat="1" applyFont="1" applyFill="1" applyBorder="1" applyAlignment="1">
      <alignment horizontal="left" vertical="top"/>
    </xf>
    <xf numFmtId="0" fontId="0" fillId="0" borderId="1" xfId="0" applyFont="1" applyBorder="1"/>
    <xf numFmtId="2" fontId="1" fillId="0" borderId="1" xfId="0" applyNumberFormat="1" applyFont="1" applyFill="1" applyBorder="1" applyAlignment="1">
      <alignment horizontal="center" vertical="center"/>
    </xf>
    <xf numFmtId="0" fontId="0" fillId="0" borderId="1" xfId="0"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Border="1" applyAlignment="1">
      <alignment horizontal="center"/>
    </xf>
    <xf numFmtId="164" fontId="2" fillId="0" borderId="1" xfId="0" applyNumberFormat="1" applyFont="1" applyBorder="1" applyAlignment="1">
      <alignment horizontal="center"/>
    </xf>
    <xf numFmtId="2" fontId="2" fillId="0" borderId="1" xfId="0" applyNumberFormat="1" applyFont="1" applyFill="1" applyBorder="1" applyAlignment="1">
      <alignment horizontal="center"/>
    </xf>
    <xf numFmtId="0" fontId="2" fillId="0" borderId="0" xfId="0" applyNumberFormat="1" applyFont="1" applyAlignment="1">
      <alignment horizontal="left" wrapText="1"/>
    </xf>
    <xf numFmtId="0" fontId="2" fillId="0" borderId="0" xfId="0" applyNumberFormat="1" applyFont="1" applyAlignment="1">
      <alignment horizontal="left" vertical="top" wrapText="1"/>
    </xf>
    <xf numFmtId="0" fontId="2" fillId="0" borderId="0" xfId="0" applyNumberFormat="1" applyFont="1" applyAlignment="1">
      <alignment horizontal="center"/>
    </xf>
    <xf numFmtId="0" fontId="2" fillId="0" borderId="0" xfId="0" applyNumberFormat="1" applyFont="1" applyBorder="1" applyAlignment="1">
      <alignment horizontal="center"/>
    </xf>
    <xf numFmtId="0" fontId="2" fillId="0" borderId="4" xfId="0" applyNumberFormat="1" applyFont="1" applyBorder="1" applyAlignment="1">
      <alignment horizontal="center"/>
    </xf>
    <xf numFmtId="0" fontId="0" fillId="0" borderId="0" xfId="0" applyNumberFormat="1" applyAlignment="1">
      <alignment horizontal="left" vertical="top" wrapText="1"/>
    </xf>
    <xf numFmtId="0" fontId="0" fillId="0" borderId="0" xfId="0" applyNumberFormat="1" applyFill="1" applyBorder="1" applyAlignment="1">
      <alignment horizontal="left" vertical="top" wrapText="1"/>
    </xf>
    <xf numFmtId="0" fontId="1" fillId="4" borderId="6" xfId="0" applyNumberFormat="1" applyFont="1" applyFill="1" applyBorder="1" applyAlignment="1">
      <alignment horizontal="center" wrapText="1"/>
    </xf>
    <xf numFmtId="0" fontId="1" fillId="4" borderId="5" xfId="0" applyNumberFormat="1" applyFont="1" applyFill="1" applyBorder="1" applyAlignment="1">
      <alignment horizontal="center" wrapText="1"/>
    </xf>
    <xf numFmtId="0" fontId="1" fillId="5" borderId="1" xfId="0" applyNumberFormat="1" applyFont="1" applyFill="1" applyBorder="1" applyAlignment="1">
      <alignment horizontal="center"/>
    </xf>
    <xf numFmtId="0" fontId="1" fillId="5" borderId="1" xfId="0" applyNumberFormat="1" applyFont="1" applyFill="1" applyBorder="1" applyAlignment="1">
      <alignment horizontal="center" wrapText="1"/>
    </xf>
    <xf numFmtId="0" fontId="1" fillId="4" borderId="2" xfId="0" applyNumberFormat="1" applyFont="1" applyFill="1" applyBorder="1" applyAlignment="1">
      <alignment horizontal="center"/>
    </xf>
    <xf numFmtId="0" fontId="1" fillId="4" borderId="3"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6" borderId="1" xfId="0" applyFont="1" applyFill="1" applyBorder="1" applyAlignment="1">
      <alignment horizontal="center"/>
    </xf>
    <xf numFmtId="0" fontId="1" fillId="7" borderId="1" xfId="0" applyFont="1" applyFill="1" applyBorder="1" applyAlignment="1">
      <alignment horizontal="center" wrapText="1"/>
    </xf>
    <xf numFmtId="0" fontId="1" fillId="8"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43</xdr:row>
      <xdr:rowOff>0</xdr:rowOff>
    </xdr:from>
    <xdr:to>
      <xdr:col>16</xdr:col>
      <xdr:colOff>372429</xdr:colOff>
      <xdr:row>53</xdr:row>
      <xdr:rowOff>28915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4446250" y="8509000"/>
          <a:ext cx="4825367" cy="2664165"/>
          <a:chOff x="15704344" y="8358188"/>
          <a:chExt cx="5173543" cy="3048000"/>
        </a:xfrm>
      </xdr:grpSpPr>
      <xdr:grpSp>
        <xdr:nvGrpSpPr>
          <xdr:cNvPr id="3" name="Group 1">
            <a:extLst>
              <a:ext uri="{FF2B5EF4-FFF2-40B4-BE49-F238E27FC236}">
                <a16:creationId xmlns:a16="http://schemas.microsoft.com/office/drawing/2014/main" id="{00000000-0008-0000-0200-000003000000}"/>
              </a:ext>
            </a:extLst>
          </xdr:cNvPr>
          <xdr:cNvGrpSpPr/>
        </xdr:nvGrpSpPr>
        <xdr:grpSpPr>
          <a:xfrm>
            <a:off x="15704344" y="8358188"/>
            <a:ext cx="5173543" cy="3048000"/>
            <a:chOff x="812919" y="1352550"/>
            <a:chExt cx="5816481" cy="2286000"/>
          </a:xfrm>
        </xdr:grpSpPr>
        <xdr:sp macro="" textlink="">
          <xdr:nvSpPr>
            <xdr:cNvPr id="8" name="Google Shape;2066;p88">
              <a:extLst>
                <a:ext uri="{FF2B5EF4-FFF2-40B4-BE49-F238E27FC236}">
                  <a16:creationId xmlns:a16="http://schemas.microsoft.com/office/drawing/2014/main" id="{00000000-0008-0000-0200-000008000000}"/>
                </a:ext>
              </a:extLst>
            </xdr:cNvPr>
            <xdr:cNvSpPr/>
          </xdr:nvSpPr>
          <xdr:spPr>
            <a:xfrm>
              <a:off x="812919" y="2519656"/>
              <a:ext cx="6919" cy="10401"/>
            </a:xfrm>
            <a:custGeom>
              <a:avLst/>
              <a:gdLst/>
              <a:ahLst/>
              <a:cxnLst/>
              <a:rect l="l" t="t" r="r" b="b"/>
              <a:pathLst>
                <a:path w="161" h="242" extrusionOk="0">
                  <a:moveTo>
                    <a:pt x="81" y="1"/>
                  </a:moveTo>
                  <a:lnTo>
                    <a:pt x="0" y="161"/>
                  </a:lnTo>
                  <a:lnTo>
                    <a:pt x="134" y="241"/>
                  </a:lnTo>
                  <a:cubicBezTo>
                    <a:pt x="134" y="161"/>
                    <a:pt x="134" y="108"/>
                    <a:pt x="161" y="27"/>
                  </a:cubicBezTo>
                  <a:lnTo>
                    <a:pt x="81" y="1"/>
                  </a:lnTo>
                  <a:close/>
                </a:path>
              </a:pathLst>
            </a:custGeom>
            <a:solidFill>
              <a:srgbClr val="80686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990600" y="1352550"/>
              <a:ext cx="2819400" cy="1143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990600" y="2495550"/>
              <a:ext cx="2819400" cy="1143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sp macro="" textlink="">
          <xdr:nvSpPr>
            <xdr:cNvPr id="11" name="Rectangle 10">
              <a:extLst>
                <a:ext uri="{FF2B5EF4-FFF2-40B4-BE49-F238E27FC236}">
                  <a16:creationId xmlns:a16="http://schemas.microsoft.com/office/drawing/2014/main" id="{00000000-0008-0000-0200-00000B000000}"/>
                </a:ext>
              </a:extLst>
            </xdr:cNvPr>
            <xdr:cNvSpPr/>
          </xdr:nvSpPr>
          <xdr:spPr>
            <a:xfrm>
              <a:off x="3810000" y="1352550"/>
              <a:ext cx="2819400" cy="1143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sp macro="" textlink="">
          <xdr:nvSpPr>
            <xdr:cNvPr id="12" name="Rectangle 11">
              <a:extLst>
                <a:ext uri="{FF2B5EF4-FFF2-40B4-BE49-F238E27FC236}">
                  <a16:creationId xmlns:a16="http://schemas.microsoft.com/office/drawing/2014/main" id="{00000000-0008-0000-0200-00000C000000}"/>
                </a:ext>
              </a:extLst>
            </xdr:cNvPr>
            <xdr:cNvSpPr/>
          </xdr:nvSpPr>
          <xdr:spPr>
            <a:xfrm>
              <a:off x="3810000" y="2495550"/>
              <a:ext cx="2819400" cy="1143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grpSp>
      <xdr:sp macro="" textlink="">
        <xdr:nvSpPr>
          <xdr:cNvPr id="4" name="TextBox 10">
            <a:extLst>
              <a:ext uri="{FF2B5EF4-FFF2-40B4-BE49-F238E27FC236}">
                <a16:creationId xmlns:a16="http://schemas.microsoft.com/office/drawing/2014/main" id="{00000000-0008-0000-0200-000004000000}"/>
              </a:ext>
            </a:extLst>
          </xdr:cNvPr>
          <xdr:cNvSpPr txBox="1"/>
        </xdr:nvSpPr>
        <xdr:spPr>
          <a:xfrm>
            <a:off x="15910600" y="8577261"/>
            <a:ext cx="2328862" cy="1162050"/>
          </a:xfrm>
          <a:prstGeom prst="rect">
            <a:avLst/>
          </a:prstGeom>
          <a:noFill/>
        </xdr:spPr>
        <xdr:txBody>
          <a:bodyPr wrap="square" rtlCol="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n-US" b="1"/>
              <a:t>Kuadran I</a:t>
            </a:r>
          </a:p>
          <a:p>
            <a:pPr algn="ctr"/>
            <a:r>
              <a:rPr lang="en-US"/>
              <a:t>Sektor maju dan tumbuh dengan pesat</a:t>
            </a:r>
          </a:p>
          <a:p>
            <a:pPr algn="ctr"/>
            <a:r>
              <a:rPr lang="en-US" b="1"/>
              <a:t>g</a:t>
            </a:r>
            <a:r>
              <a:rPr lang="en-US" b="1" baseline="-25000"/>
              <a:t>i  </a:t>
            </a:r>
            <a:r>
              <a:rPr lang="en-US" sz="1400" b="1" i="0" u="none" strike="noStrike" cap="none">
                <a:solidFill>
                  <a:srgbClr val="000000"/>
                </a:solidFill>
                <a:latin typeface="Arial"/>
                <a:ea typeface="Arial"/>
                <a:cs typeface="Arial"/>
                <a:sym typeface="Arial"/>
              </a:rPr>
              <a:t>&gt;=</a:t>
            </a:r>
            <a:r>
              <a:rPr lang="en-US" b="1"/>
              <a:t> g, s</a:t>
            </a:r>
            <a:r>
              <a:rPr lang="en-US" b="1" baseline="-25000"/>
              <a:t>i </a:t>
            </a:r>
            <a:r>
              <a:rPr lang="en-US" b="1"/>
              <a:t>&gt;= s</a:t>
            </a:r>
          </a:p>
        </xdr:txBody>
      </xdr:sp>
      <xdr:sp macro="" textlink="">
        <xdr:nvSpPr>
          <xdr:cNvPr id="5" name="TextBox 11">
            <a:extLst>
              <a:ext uri="{FF2B5EF4-FFF2-40B4-BE49-F238E27FC236}">
                <a16:creationId xmlns:a16="http://schemas.microsoft.com/office/drawing/2014/main" id="{00000000-0008-0000-0200-000005000000}"/>
              </a:ext>
            </a:extLst>
          </xdr:cNvPr>
          <xdr:cNvSpPr txBox="1"/>
        </xdr:nvSpPr>
        <xdr:spPr>
          <a:xfrm>
            <a:off x="18544262" y="8605360"/>
            <a:ext cx="2181225" cy="1074420"/>
          </a:xfrm>
          <a:prstGeom prst="rect">
            <a:avLst/>
          </a:prstGeom>
          <a:noFill/>
        </xdr:spPr>
        <xdr:txBody>
          <a:bodyPr wrap="square" rtlCol="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n-US" b="1"/>
              <a:t>Kuadran II</a:t>
            </a:r>
          </a:p>
          <a:p>
            <a:pPr algn="ctr"/>
            <a:r>
              <a:rPr lang="en-US"/>
              <a:t>Sektor maju tapi tertekan</a:t>
            </a:r>
          </a:p>
          <a:p>
            <a:pPr algn="ctr"/>
            <a:r>
              <a:rPr lang="en-US" b="1"/>
              <a:t>g</a:t>
            </a:r>
            <a:r>
              <a:rPr lang="en-US" b="1" baseline="-25000"/>
              <a:t>i &lt;</a:t>
            </a:r>
            <a:r>
              <a:rPr lang="en-US" b="1"/>
              <a:t> g, s</a:t>
            </a:r>
            <a:r>
              <a:rPr lang="en-US" b="1" baseline="-25000"/>
              <a:t>i </a:t>
            </a:r>
            <a:r>
              <a:rPr lang="en-US" sz="1400" b="1" i="0" u="none" strike="noStrike" cap="none">
                <a:solidFill>
                  <a:srgbClr val="000000"/>
                </a:solidFill>
                <a:latin typeface="Arial"/>
                <a:ea typeface="Arial"/>
                <a:cs typeface="Arial"/>
                <a:sym typeface="Arial"/>
              </a:rPr>
              <a:t>&gt;=</a:t>
            </a:r>
            <a:r>
              <a:rPr lang="en-US" b="1"/>
              <a:t> s</a:t>
            </a:r>
            <a:r>
              <a:rPr lang="id-ID" b="1"/>
              <a:t>	</a:t>
            </a:r>
            <a:endParaRPr lang="en-US" b="1"/>
          </a:p>
        </xdr:txBody>
      </xdr:sp>
      <xdr:sp macro="" textlink="">
        <xdr:nvSpPr>
          <xdr:cNvPr id="6" name="TextBox 12">
            <a:extLst>
              <a:ext uri="{FF2B5EF4-FFF2-40B4-BE49-F238E27FC236}">
                <a16:creationId xmlns:a16="http://schemas.microsoft.com/office/drawing/2014/main" id="{00000000-0008-0000-0200-000006000000}"/>
              </a:ext>
            </a:extLst>
          </xdr:cNvPr>
          <xdr:cNvSpPr txBox="1"/>
        </xdr:nvSpPr>
        <xdr:spPr>
          <a:xfrm>
            <a:off x="15910600" y="10196516"/>
            <a:ext cx="2328862" cy="1003187"/>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n-US" b="1"/>
              <a:t>Kuadran III</a:t>
            </a:r>
          </a:p>
          <a:p>
            <a:pPr algn="ctr"/>
            <a:r>
              <a:rPr lang="en-US"/>
              <a:t>Sektor potensial atau masih dapat berkembang pesat</a:t>
            </a:r>
          </a:p>
          <a:p>
            <a:pPr algn="ctr"/>
            <a:r>
              <a:rPr lang="en-US" b="1"/>
              <a:t>g</a:t>
            </a:r>
            <a:r>
              <a:rPr lang="en-US" b="1" baseline="-25000"/>
              <a:t>i </a:t>
            </a:r>
            <a:r>
              <a:rPr lang="en-US" sz="1400" b="1" i="0" u="none" strike="noStrike" cap="none">
                <a:solidFill>
                  <a:srgbClr val="000000"/>
                </a:solidFill>
                <a:latin typeface="Arial"/>
                <a:ea typeface="Arial"/>
                <a:cs typeface="Arial"/>
                <a:sym typeface="Arial"/>
              </a:rPr>
              <a:t>&gt;=</a:t>
            </a:r>
            <a:r>
              <a:rPr lang="en-US" b="1"/>
              <a:t> g, s</a:t>
            </a:r>
            <a:r>
              <a:rPr lang="en-US" b="1" baseline="-25000"/>
              <a:t>i </a:t>
            </a:r>
            <a:r>
              <a:rPr lang="en-US" b="1"/>
              <a:t>&lt; s</a:t>
            </a:r>
          </a:p>
        </xdr:txBody>
      </xdr:sp>
      <xdr:sp macro="" textlink="">
        <xdr:nvSpPr>
          <xdr:cNvPr id="7" name="TextBox 13">
            <a:extLst>
              <a:ext uri="{FF2B5EF4-FFF2-40B4-BE49-F238E27FC236}">
                <a16:creationId xmlns:a16="http://schemas.microsoft.com/office/drawing/2014/main" id="{00000000-0008-0000-0200-000007000000}"/>
              </a:ext>
            </a:extLst>
          </xdr:cNvPr>
          <xdr:cNvSpPr txBox="1"/>
        </xdr:nvSpPr>
        <xdr:spPr>
          <a:xfrm>
            <a:off x="18544262" y="10296052"/>
            <a:ext cx="2181225" cy="738664"/>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n-US" b="1"/>
              <a:t>Kuadran IV</a:t>
            </a:r>
          </a:p>
          <a:p>
            <a:pPr algn="ctr"/>
            <a:r>
              <a:rPr lang="en-US"/>
              <a:t>Sektor relatif tertinggal</a:t>
            </a:r>
          </a:p>
          <a:p>
            <a:pPr algn="ctr"/>
            <a:r>
              <a:rPr lang="en-US" b="1"/>
              <a:t>g</a:t>
            </a:r>
            <a:r>
              <a:rPr lang="en-US" b="1" baseline="-25000"/>
              <a:t>i&lt;</a:t>
            </a:r>
            <a:r>
              <a:rPr lang="en-US" b="1"/>
              <a:t> g, s</a:t>
            </a:r>
            <a:r>
              <a:rPr lang="en-US" b="1" baseline="-25000"/>
              <a:t>i </a:t>
            </a:r>
            <a:r>
              <a:rPr lang="en-US" b="1"/>
              <a:t>&lt; 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
  <sheetViews>
    <sheetView topLeftCell="G19" workbookViewId="0">
      <selection activeCell="V14" sqref="V14"/>
    </sheetView>
  </sheetViews>
  <sheetFormatPr defaultColWidth="9" defaultRowHeight="14.5" x14ac:dyDescent="0.35"/>
  <cols>
    <col min="1" max="1" width="7" style="3" customWidth="1"/>
    <col min="2" max="2" width="54.83203125" style="3" customWidth="1"/>
    <col min="3" max="3" width="11.58203125" style="3" customWidth="1"/>
    <col min="4" max="4" width="11.25" style="3" customWidth="1"/>
    <col min="5" max="6" width="11.58203125" style="3" customWidth="1"/>
    <col min="7" max="7" width="12" style="3" customWidth="1"/>
    <col min="8" max="8" width="11" style="3" customWidth="1"/>
    <col min="9" max="9" width="9.33203125" style="3" bestFit="1" customWidth="1"/>
    <col min="10" max="14" width="7.58203125" style="3" customWidth="1"/>
    <col min="15" max="16" width="9" style="3"/>
    <col min="17" max="22" width="7.58203125" style="3" customWidth="1"/>
    <col min="23" max="23" width="10.08203125" style="3" customWidth="1"/>
    <col min="24" max="16384" width="9" style="3"/>
  </cols>
  <sheetData>
    <row r="1" spans="1:23" x14ac:dyDescent="0.35">
      <c r="A1" s="67" t="s">
        <v>1</v>
      </c>
      <c r="B1" s="67"/>
      <c r="C1" s="67"/>
      <c r="D1" s="67"/>
      <c r="E1" s="67"/>
      <c r="F1" s="67"/>
      <c r="G1" s="67"/>
      <c r="H1" s="2"/>
    </row>
    <row r="2" spans="1:23" x14ac:dyDescent="0.35">
      <c r="A2" s="4"/>
      <c r="B2" s="26" t="s">
        <v>0</v>
      </c>
      <c r="C2" s="28" t="s">
        <v>2</v>
      </c>
      <c r="D2" s="28" t="s">
        <v>3</v>
      </c>
      <c r="E2" s="28">
        <v>2020</v>
      </c>
      <c r="F2" s="28">
        <v>2021</v>
      </c>
      <c r="G2" s="28">
        <v>2022</v>
      </c>
      <c r="H2" s="5"/>
      <c r="J2" s="28">
        <v>2018</v>
      </c>
      <c r="K2" s="28">
        <v>2019</v>
      </c>
      <c r="L2" s="28">
        <v>2020</v>
      </c>
      <c r="M2" s="28">
        <v>2021</v>
      </c>
      <c r="N2" s="28">
        <v>2022</v>
      </c>
      <c r="O2" s="14"/>
      <c r="P2" s="27"/>
      <c r="Q2" s="28">
        <v>2018</v>
      </c>
      <c r="R2" s="28">
        <v>2019</v>
      </c>
      <c r="S2" s="28">
        <v>2020</v>
      </c>
      <c r="T2" s="28">
        <v>2021</v>
      </c>
      <c r="U2" s="28">
        <v>2022</v>
      </c>
      <c r="V2" s="28" t="s">
        <v>41</v>
      </c>
      <c r="W2" s="28" t="s">
        <v>42</v>
      </c>
    </row>
    <row r="3" spans="1:23" x14ac:dyDescent="0.35">
      <c r="A3" s="4" t="s">
        <v>4</v>
      </c>
      <c r="B3" s="4" t="s">
        <v>21</v>
      </c>
      <c r="C3" s="6">
        <v>4118607.41</v>
      </c>
      <c r="D3" s="6">
        <v>4259481.7300000004</v>
      </c>
      <c r="E3" s="6">
        <v>4389953.93</v>
      </c>
      <c r="F3" s="6">
        <v>4433505.82</v>
      </c>
      <c r="G3" s="6">
        <v>4604681.5199999996</v>
      </c>
      <c r="H3" s="2"/>
      <c r="J3" s="60">
        <f t="shared" ref="J3:J19" si="0">C3/$C$20</f>
        <v>0.28525867124023879</v>
      </c>
      <c r="K3" s="60">
        <f t="shared" ref="K3:K19" si="1">D3/$D$20</f>
        <v>0.27936769614022283</v>
      </c>
      <c r="L3" s="60">
        <f t="shared" ref="L3:L19" si="2">E3/$E$20</f>
        <v>0.29177106783135126</v>
      </c>
      <c r="M3" s="60">
        <f t="shared" ref="M3:M19" si="3">F3/$F$20</f>
        <v>0.28536106096133862</v>
      </c>
      <c r="N3" s="60">
        <f t="shared" ref="N3:N19" si="4">G3/$G$20</f>
        <v>0.28147512507162376</v>
      </c>
      <c r="O3" s="61"/>
      <c r="P3" s="27"/>
      <c r="Q3" s="60">
        <f>J3/J24</f>
        <v>2.2085110569387441</v>
      </c>
      <c r="R3" s="60">
        <f>K3/K24</f>
        <v>2.2492703527417679</v>
      </c>
      <c r="S3" s="62">
        <f>L3/L24</f>
        <v>2.2331414239452445</v>
      </c>
      <c r="T3" s="60">
        <f>M3/M24</f>
        <v>2.2393999582403206</v>
      </c>
      <c r="U3" s="63">
        <f>N3/N24</f>
        <v>2.2602184470319786</v>
      </c>
      <c r="V3" s="60">
        <f>AVERAGE(Q3:U3)</f>
        <v>2.2381082477796115</v>
      </c>
      <c r="W3" s="10" t="s">
        <v>43</v>
      </c>
    </row>
    <row r="4" spans="1:23" x14ac:dyDescent="0.35">
      <c r="A4" s="4" t="s">
        <v>5</v>
      </c>
      <c r="B4" s="4" t="s">
        <v>22</v>
      </c>
      <c r="C4" s="6">
        <v>765986.89</v>
      </c>
      <c r="D4" s="6">
        <v>790944.77</v>
      </c>
      <c r="E4" s="6">
        <v>793909.86</v>
      </c>
      <c r="F4" s="6">
        <v>825800.49</v>
      </c>
      <c r="G4" s="6">
        <v>774016.77</v>
      </c>
      <c r="H4" s="2"/>
      <c r="J4" s="60">
        <f t="shared" si="0"/>
        <v>5.3052981427244836E-2</v>
      </c>
      <c r="K4" s="60">
        <f t="shared" si="1"/>
        <v>5.1875892931476056E-2</v>
      </c>
      <c r="L4" s="60">
        <f t="shared" si="2"/>
        <v>5.276591310698301E-2</v>
      </c>
      <c r="M4" s="60">
        <f t="shared" si="3"/>
        <v>5.3152361480105888E-2</v>
      </c>
      <c r="N4" s="60">
        <f t="shared" si="4"/>
        <v>4.7314122854534416E-2</v>
      </c>
      <c r="O4" s="61"/>
      <c r="P4" s="27"/>
      <c r="Q4" s="60">
        <f t="shared" ref="Q4:Q19" si="5">J4/J25</f>
        <v>2.3939266522220484</v>
      </c>
      <c r="R4" s="60">
        <f t="shared" ref="R4:R19" si="6">K4/K25</f>
        <v>2.3860245397545157</v>
      </c>
      <c r="S4" s="62">
        <f t="shared" ref="S4:S19" si="7">L4/L25</f>
        <v>2.3815974323441784</v>
      </c>
      <c r="T4" s="60">
        <f t="shared" ref="T4:T19" si="8">M4/M25</f>
        <v>2.3744004568970305</v>
      </c>
      <c r="U4" s="63">
        <f t="shared" ref="U4:U19" si="9">N4/N25</f>
        <v>2.3729106212048059</v>
      </c>
      <c r="V4" s="60">
        <f t="shared" ref="V4:V19" si="10">AVERAGE(Q4:U4)</f>
        <v>2.3817719404845157</v>
      </c>
      <c r="W4" s="10" t="s">
        <v>43</v>
      </c>
    </row>
    <row r="5" spans="1:23" x14ac:dyDescent="0.35">
      <c r="A5" s="4" t="s">
        <v>6</v>
      </c>
      <c r="B5" s="4" t="s">
        <v>23</v>
      </c>
      <c r="C5" s="6">
        <v>1966571.95</v>
      </c>
      <c r="D5" s="6">
        <v>2109457</v>
      </c>
      <c r="E5" s="6">
        <v>2068493.89</v>
      </c>
      <c r="F5" s="6">
        <v>2162883.06</v>
      </c>
      <c r="G5" s="6">
        <v>2264052.86</v>
      </c>
      <c r="H5" s="2"/>
      <c r="J5" s="60">
        <f t="shared" si="0"/>
        <v>0.1362066459632105</v>
      </c>
      <c r="K5" s="60">
        <f t="shared" si="1"/>
        <v>0.13835348513089313</v>
      </c>
      <c r="L5" s="60">
        <f t="shared" si="2"/>
        <v>0.13747904436161718</v>
      </c>
      <c r="M5" s="60">
        <f t="shared" si="3"/>
        <v>0.13921321631126371</v>
      </c>
      <c r="N5" s="60">
        <f t="shared" si="4"/>
        <v>0.13839709851144438</v>
      </c>
      <c r="O5" s="61"/>
      <c r="P5" s="27"/>
      <c r="Q5" s="60">
        <f t="shared" si="5"/>
        <v>0.39790637679635404</v>
      </c>
      <c r="R5" s="60">
        <f t="shared" si="6"/>
        <v>0.40529255428320166</v>
      </c>
      <c r="S5" s="62">
        <f t="shared" si="7"/>
        <v>0.40752863414011525</v>
      </c>
      <c r="T5" s="60">
        <f t="shared" si="8"/>
        <v>0.41664796254588621</v>
      </c>
      <c r="U5" s="63">
        <f t="shared" si="9"/>
        <v>0.41991414846130815</v>
      </c>
      <c r="V5" s="60">
        <f t="shared" si="10"/>
        <v>0.40945793524537305</v>
      </c>
      <c r="W5" s="11" t="s">
        <v>44</v>
      </c>
    </row>
    <row r="6" spans="1:23" x14ac:dyDescent="0.35">
      <c r="A6" s="4" t="s">
        <v>7</v>
      </c>
      <c r="B6" s="4" t="s">
        <v>24</v>
      </c>
      <c r="C6" s="6">
        <v>5108.55</v>
      </c>
      <c r="D6" s="6">
        <v>5433.41</v>
      </c>
      <c r="E6" s="6">
        <v>5550.55</v>
      </c>
      <c r="F6" s="6">
        <v>5857.97</v>
      </c>
      <c r="G6" s="6">
        <v>6081.01</v>
      </c>
      <c r="H6" s="2"/>
      <c r="J6" s="60">
        <f t="shared" si="0"/>
        <v>3.5382303771563456E-4</v>
      </c>
      <c r="K6" s="60">
        <f t="shared" si="1"/>
        <v>3.5636242390579473E-4</v>
      </c>
      <c r="L6" s="60">
        <f t="shared" si="2"/>
        <v>3.6890817679977495E-4</v>
      </c>
      <c r="M6" s="60">
        <f t="shared" si="3"/>
        <v>3.7704620274518839E-4</v>
      </c>
      <c r="N6" s="60">
        <f t="shared" si="4"/>
        <v>3.7172018148864179E-4</v>
      </c>
      <c r="O6" s="61"/>
      <c r="P6" s="27"/>
      <c r="Q6" s="60">
        <f t="shared" si="5"/>
        <v>0.32362148707686778</v>
      </c>
      <c r="R6" s="60">
        <f t="shared" si="6"/>
        <v>0.32557655131391661</v>
      </c>
      <c r="S6" s="62">
        <f t="shared" si="7"/>
        <v>0.3223242394727836</v>
      </c>
      <c r="T6" s="60">
        <f t="shared" si="8"/>
        <v>0.32126518156989692</v>
      </c>
      <c r="U6" s="63">
        <f t="shared" si="9"/>
        <v>0.32137446321020102</v>
      </c>
      <c r="V6" s="60">
        <f t="shared" si="10"/>
        <v>0.32283238452873314</v>
      </c>
      <c r="W6" s="11" t="s">
        <v>44</v>
      </c>
    </row>
    <row r="7" spans="1:23" x14ac:dyDescent="0.35">
      <c r="A7" s="4" t="s">
        <v>8</v>
      </c>
      <c r="B7" s="4" t="s">
        <v>25</v>
      </c>
      <c r="C7" s="6">
        <v>6835.96</v>
      </c>
      <c r="D7" s="6">
        <v>7133.53</v>
      </c>
      <c r="E7" s="6">
        <v>7292.2</v>
      </c>
      <c r="F7" s="6">
        <v>7703.93</v>
      </c>
      <c r="G7" s="6">
        <v>7794.62</v>
      </c>
      <c r="H7" s="2"/>
      <c r="J7" s="60">
        <f t="shared" si="0"/>
        <v>4.7346509927524819E-4</v>
      </c>
      <c r="K7" s="60">
        <f t="shared" si="1"/>
        <v>4.6786862059088193E-4</v>
      </c>
      <c r="L7" s="60">
        <f t="shared" si="2"/>
        <v>4.8466407957037025E-4</v>
      </c>
      <c r="M7" s="60">
        <f t="shared" si="3"/>
        <v>4.9586077646603501E-4</v>
      </c>
      <c r="N7" s="60">
        <f t="shared" si="4"/>
        <v>4.7646979055041792E-4</v>
      </c>
      <c r="O7" s="61"/>
      <c r="P7" s="27"/>
      <c r="Q7" s="60">
        <f t="shared" si="5"/>
        <v>0.67625901734932747</v>
      </c>
      <c r="R7" s="60">
        <f t="shared" si="6"/>
        <v>0.67475488713702947</v>
      </c>
      <c r="S7" s="62">
        <f t="shared" si="7"/>
        <v>0.66523769439474267</v>
      </c>
      <c r="T7" s="60">
        <f t="shared" si="8"/>
        <v>0.66394284979634144</v>
      </c>
      <c r="U7" s="63">
        <f t="shared" si="9"/>
        <v>0.66512619700404685</v>
      </c>
      <c r="V7" s="60">
        <f t="shared" si="10"/>
        <v>0.66906412913629754</v>
      </c>
      <c r="W7" s="11" t="s">
        <v>44</v>
      </c>
    </row>
    <row r="8" spans="1:23" x14ac:dyDescent="0.35">
      <c r="A8" s="4" t="s">
        <v>9</v>
      </c>
      <c r="B8" s="4" t="s">
        <v>26</v>
      </c>
      <c r="C8" s="6">
        <v>1012812.31</v>
      </c>
      <c r="D8" s="6">
        <v>1066573.51</v>
      </c>
      <c r="E8" s="6">
        <v>1064512.98</v>
      </c>
      <c r="F8" s="6">
        <v>1145232.6399999999</v>
      </c>
      <c r="G8" s="6">
        <v>1165934.8700000001</v>
      </c>
      <c r="H8" s="2"/>
      <c r="J8" s="60">
        <f t="shared" si="0"/>
        <v>7.0148345060729367E-2</v>
      </c>
      <c r="K8" s="60">
        <f t="shared" si="1"/>
        <v>6.9953624206034778E-2</v>
      </c>
      <c r="L8" s="60">
        <f t="shared" si="2"/>
        <v>7.0751104418750446E-2</v>
      </c>
      <c r="M8" s="60">
        <f t="shared" si="3"/>
        <v>7.3712500776181397E-2</v>
      </c>
      <c r="N8" s="60">
        <f t="shared" si="4"/>
        <v>7.1271305503581808E-2</v>
      </c>
      <c r="O8" s="61"/>
      <c r="P8" s="27"/>
      <c r="Q8" s="60">
        <f t="shared" si="5"/>
        <v>0.67093684634247641</v>
      </c>
      <c r="R8" s="60">
        <f t="shared" si="6"/>
        <v>0.67168912062130781</v>
      </c>
      <c r="S8" s="62">
        <f t="shared" si="7"/>
        <v>0.687164509117001</v>
      </c>
      <c r="T8" s="60">
        <f t="shared" si="8"/>
        <v>0.68899726926654647</v>
      </c>
      <c r="U8" s="63">
        <f t="shared" si="9"/>
        <v>0.68893316808206972</v>
      </c>
      <c r="V8" s="60">
        <f t="shared" si="10"/>
        <v>0.68154418268588024</v>
      </c>
      <c r="W8" s="11" t="s">
        <v>44</v>
      </c>
    </row>
    <row r="9" spans="1:23" x14ac:dyDescent="0.35">
      <c r="A9" s="4" t="s">
        <v>10</v>
      </c>
      <c r="B9" s="4" t="s">
        <v>27</v>
      </c>
      <c r="C9" s="6">
        <v>2430271.16</v>
      </c>
      <c r="D9" s="6">
        <v>2579708.91</v>
      </c>
      <c r="E9" s="6">
        <v>2455384.83</v>
      </c>
      <c r="F9" s="6">
        <v>2604988.41</v>
      </c>
      <c r="G9" s="6">
        <v>2711053.51</v>
      </c>
      <c r="H9" s="2"/>
      <c r="J9" s="60">
        <f t="shared" si="0"/>
        <v>0.16832289481436005</v>
      </c>
      <c r="K9" s="60">
        <f t="shared" si="1"/>
        <v>0.16919601505113285</v>
      </c>
      <c r="L9" s="60">
        <f t="shared" si="2"/>
        <v>0.16319311437193168</v>
      </c>
      <c r="M9" s="60">
        <f t="shared" si="3"/>
        <v>0.16766917348257604</v>
      </c>
      <c r="N9" s="60">
        <f t="shared" si="4"/>
        <v>0.16572136910852298</v>
      </c>
      <c r="O9" s="61"/>
      <c r="P9" s="27"/>
      <c r="Q9" s="60">
        <f t="shared" si="5"/>
        <v>1.1598019532119357</v>
      </c>
      <c r="R9" s="60">
        <f t="shared" si="6"/>
        <v>1.1591310270647377</v>
      </c>
      <c r="S9" s="62">
        <f t="shared" si="7"/>
        <v>1.1313294007355199</v>
      </c>
      <c r="T9" s="60">
        <f t="shared" si="8"/>
        <v>1.1351583885430321</v>
      </c>
      <c r="U9" s="63">
        <f t="shared" si="9"/>
        <v>1.1326889894131484</v>
      </c>
      <c r="V9" s="60">
        <f t="shared" si="10"/>
        <v>1.143621951793675</v>
      </c>
      <c r="W9" s="10" t="s">
        <v>43</v>
      </c>
    </row>
    <row r="10" spans="1:23" x14ac:dyDescent="0.35">
      <c r="A10" s="4" t="s">
        <v>11</v>
      </c>
      <c r="B10" s="4" t="s">
        <v>28</v>
      </c>
      <c r="C10" s="6">
        <v>626653.63</v>
      </c>
      <c r="D10" s="6">
        <v>670732.57999999996</v>
      </c>
      <c r="E10" s="6">
        <v>477709.93</v>
      </c>
      <c r="F10" s="6">
        <v>492243.16</v>
      </c>
      <c r="G10" s="6">
        <v>810935.71</v>
      </c>
      <c r="H10" s="2"/>
      <c r="J10" s="60">
        <f t="shared" si="0"/>
        <v>4.3402627156850636E-2</v>
      </c>
      <c r="K10" s="60">
        <f t="shared" si="1"/>
        <v>4.3991505886982092E-2</v>
      </c>
      <c r="L10" s="60">
        <f t="shared" si="2"/>
        <v>3.1750204811315658E-2</v>
      </c>
      <c r="M10" s="60">
        <f t="shared" si="3"/>
        <v>3.1683059883422446E-2</v>
      </c>
      <c r="N10" s="60">
        <f t="shared" si="4"/>
        <v>4.9570905046500593E-2</v>
      </c>
      <c r="O10" s="61"/>
      <c r="P10" s="27"/>
      <c r="Q10" s="60">
        <f t="shared" si="5"/>
        <v>1.2716234293242135</v>
      </c>
      <c r="R10" s="60">
        <f t="shared" si="6"/>
        <v>1.2516521144566048</v>
      </c>
      <c r="S10" s="62">
        <f t="shared" si="7"/>
        <v>1.3005153245973733</v>
      </c>
      <c r="T10" s="60">
        <f t="shared" si="8"/>
        <v>1.2984215370629351</v>
      </c>
      <c r="U10" s="63">
        <f t="shared" si="9"/>
        <v>1.2364656685769344</v>
      </c>
      <c r="V10" s="60">
        <f t="shared" si="10"/>
        <v>1.2717356148036123</v>
      </c>
      <c r="W10" s="10" t="s">
        <v>43</v>
      </c>
    </row>
    <row r="11" spans="1:23" x14ac:dyDescent="0.35">
      <c r="A11" s="4" t="s">
        <v>12</v>
      </c>
      <c r="B11" s="4" t="s">
        <v>29</v>
      </c>
      <c r="C11" s="6">
        <v>311433.82</v>
      </c>
      <c r="D11" s="6">
        <v>339823.97</v>
      </c>
      <c r="E11" s="6">
        <v>318745.53999999998</v>
      </c>
      <c r="F11" s="6">
        <v>338014.11</v>
      </c>
      <c r="G11" s="6">
        <v>387676.15999999997</v>
      </c>
      <c r="H11" s="2"/>
      <c r="J11" s="60">
        <f t="shared" si="0"/>
        <v>2.1570202942084182E-2</v>
      </c>
      <c r="K11" s="60">
        <f t="shared" si="1"/>
        <v>2.2288119919256978E-2</v>
      </c>
      <c r="L11" s="60">
        <f t="shared" si="2"/>
        <v>2.1184898077570642E-2</v>
      </c>
      <c r="M11" s="60">
        <f t="shared" si="3"/>
        <v>2.175616069215008E-2</v>
      </c>
      <c r="N11" s="60">
        <f t="shared" si="4"/>
        <v>2.3697881199672376E-2</v>
      </c>
      <c r="O11" s="61"/>
      <c r="P11" s="27"/>
      <c r="Q11" s="60">
        <f t="shared" si="5"/>
        <v>0.66206801208300126</v>
      </c>
      <c r="R11" s="60">
        <f t="shared" si="6"/>
        <v>0.66081186547234139</v>
      </c>
      <c r="S11" s="62">
        <f t="shared" si="7"/>
        <v>0.66447036240366519</v>
      </c>
      <c r="T11" s="60">
        <f t="shared" si="8"/>
        <v>0.66569469301822104</v>
      </c>
      <c r="U11" s="63">
        <f t="shared" si="9"/>
        <v>0.65273558863589509</v>
      </c>
      <c r="V11" s="60">
        <f t="shared" si="10"/>
        <v>0.66115610432262473</v>
      </c>
      <c r="W11" s="11" t="s">
        <v>44</v>
      </c>
    </row>
    <row r="12" spans="1:23" x14ac:dyDescent="0.35">
      <c r="A12" s="4" t="s">
        <v>13</v>
      </c>
      <c r="B12" s="4" t="s">
        <v>30</v>
      </c>
      <c r="C12" s="6">
        <v>578668.73</v>
      </c>
      <c r="D12" s="6">
        <v>642841.16</v>
      </c>
      <c r="E12" s="6">
        <v>716460.88</v>
      </c>
      <c r="F12" s="6">
        <v>759427.64</v>
      </c>
      <c r="G12" s="6">
        <v>777491.65</v>
      </c>
      <c r="H12" s="2"/>
      <c r="J12" s="60">
        <f t="shared" si="0"/>
        <v>4.0079147288300664E-2</v>
      </c>
      <c r="K12" s="60">
        <f t="shared" si="1"/>
        <v>4.2162184330652913E-2</v>
      </c>
      <c r="L12" s="60">
        <f t="shared" si="2"/>
        <v>4.7618394031071216E-2</v>
      </c>
      <c r="M12" s="60">
        <f t="shared" si="3"/>
        <v>4.888029606190198E-2</v>
      </c>
      <c r="N12" s="60">
        <f t="shared" si="4"/>
        <v>4.752653543472278E-2</v>
      </c>
      <c r="O12" s="61"/>
      <c r="P12" s="27"/>
      <c r="Q12" s="60">
        <f t="shared" si="5"/>
        <v>0.82895322857573561</v>
      </c>
      <c r="R12" s="60">
        <f t="shared" si="6"/>
        <v>0.82309701309396255</v>
      </c>
      <c r="S12" s="62">
        <f t="shared" si="7"/>
        <v>0.78248534541583048</v>
      </c>
      <c r="T12" s="60">
        <f t="shared" si="8"/>
        <v>0.78265138148143043</v>
      </c>
      <c r="U12" s="63">
        <f t="shared" si="9"/>
        <v>0.78184647115009409</v>
      </c>
      <c r="V12" s="60">
        <f t="shared" si="10"/>
        <v>0.79980668794341059</v>
      </c>
      <c r="W12" s="11" t="s">
        <v>44</v>
      </c>
    </row>
    <row r="13" spans="1:23" x14ac:dyDescent="0.35">
      <c r="A13" s="4" t="s">
        <v>14</v>
      </c>
      <c r="B13" s="4" t="s">
        <v>31</v>
      </c>
      <c r="C13" s="6">
        <v>406491.83</v>
      </c>
      <c r="D13" s="6">
        <v>420077.15</v>
      </c>
      <c r="E13" s="6">
        <v>429239.83</v>
      </c>
      <c r="F13" s="6">
        <v>435228.33</v>
      </c>
      <c r="G13" s="6">
        <v>437220.78</v>
      </c>
      <c r="H13" s="2"/>
      <c r="J13" s="60">
        <f t="shared" si="0"/>
        <v>2.8154011235514444E-2</v>
      </c>
      <c r="K13" s="60">
        <f t="shared" si="1"/>
        <v>2.7551705356569471E-2</v>
      </c>
      <c r="L13" s="60">
        <f t="shared" si="2"/>
        <v>2.8528719333245415E-2</v>
      </c>
      <c r="M13" s="60">
        <f t="shared" si="3"/>
        <v>2.801332016955187E-2</v>
      </c>
      <c r="N13" s="60">
        <f t="shared" si="4"/>
        <v>2.672644637851369E-2</v>
      </c>
      <c r="O13" s="61"/>
      <c r="P13" s="27"/>
      <c r="Q13" s="60">
        <f t="shared" si="5"/>
        <v>1.0335449773935612</v>
      </c>
      <c r="R13" s="60">
        <f t="shared" si="6"/>
        <v>1.029583448535945</v>
      </c>
      <c r="S13" s="62">
        <f t="shared" si="7"/>
        <v>1.0158838094958154</v>
      </c>
      <c r="T13" s="60">
        <f t="shared" si="8"/>
        <v>1.0142766698140524</v>
      </c>
      <c r="U13" s="63">
        <f t="shared" si="9"/>
        <v>1.0137452172402588</v>
      </c>
      <c r="V13" s="60">
        <f t="shared" si="10"/>
        <v>1.0214068244959267</v>
      </c>
      <c r="W13" s="10" t="s">
        <v>43</v>
      </c>
    </row>
    <row r="14" spans="1:23" x14ac:dyDescent="0.35">
      <c r="A14" s="4" t="s">
        <v>15</v>
      </c>
      <c r="B14" s="4" t="s">
        <v>40</v>
      </c>
      <c r="C14" s="6">
        <v>258798.65</v>
      </c>
      <c r="D14" s="6">
        <v>271345.51</v>
      </c>
      <c r="E14" s="6">
        <v>270173.76</v>
      </c>
      <c r="F14" s="6">
        <v>275921.53999999998</v>
      </c>
      <c r="G14" s="6">
        <v>288220.82</v>
      </c>
      <c r="H14" s="2"/>
      <c r="J14" s="60">
        <f t="shared" si="0"/>
        <v>1.7924640945024578E-2</v>
      </c>
      <c r="K14" s="60">
        <f t="shared" si="1"/>
        <v>1.7796805994679966E-2</v>
      </c>
      <c r="L14" s="60">
        <f t="shared" si="2"/>
        <v>1.7956654605532779E-2</v>
      </c>
      <c r="M14" s="60">
        <f t="shared" si="3"/>
        <v>1.7759594008266447E-2</v>
      </c>
      <c r="N14" s="60">
        <f t="shared" si="4"/>
        <v>1.7618371869016027E-2</v>
      </c>
      <c r="O14" s="61"/>
      <c r="P14" s="27"/>
      <c r="Q14" s="60">
        <f t="shared" si="5"/>
        <v>0.9478139760612001</v>
      </c>
      <c r="R14" s="60">
        <f t="shared" si="6"/>
        <v>0.93948735411648965</v>
      </c>
      <c r="S14" s="62">
        <f t="shared" si="7"/>
        <v>0.92535653684831654</v>
      </c>
      <c r="T14" s="60">
        <f t="shared" si="8"/>
        <v>0.92572970149097078</v>
      </c>
      <c r="U14" s="63">
        <f t="shared" si="9"/>
        <v>0.92032015209212537</v>
      </c>
      <c r="V14" s="60">
        <f t="shared" si="10"/>
        <v>0.93174154412182053</v>
      </c>
      <c r="W14" s="11" t="s">
        <v>44</v>
      </c>
    </row>
    <row r="15" spans="1:23" x14ac:dyDescent="0.35">
      <c r="A15" s="4" t="s">
        <v>16</v>
      </c>
      <c r="B15" s="4" t="s">
        <v>33</v>
      </c>
      <c r="C15" s="6">
        <v>57507.7</v>
      </c>
      <c r="D15" s="6">
        <v>63507.12</v>
      </c>
      <c r="E15" s="6">
        <v>59105.08</v>
      </c>
      <c r="F15" s="6">
        <v>60926.84</v>
      </c>
      <c r="G15" s="6">
        <v>64552.51</v>
      </c>
      <c r="H15" s="2"/>
      <c r="J15" s="60">
        <f t="shared" si="0"/>
        <v>3.9830380648206232E-3</v>
      </c>
      <c r="K15" s="60">
        <f t="shared" si="1"/>
        <v>4.1652574016089669E-3</v>
      </c>
      <c r="L15" s="60">
        <f t="shared" si="2"/>
        <v>3.9283219324940484E-3</v>
      </c>
      <c r="M15" s="60">
        <f t="shared" si="3"/>
        <v>3.9215348776561933E-3</v>
      </c>
      <c r="N15" s="60">
        <f t="shared" si="4"/>
        <v>3.9459679778108183E-3</v>
      </c>
      <c r="O15" s="61"/>
      <c r="P15" s="27"/>
      <c r="Q15" s="60">
        <f t="shared" si="5"/>
        <v>1.038540439593294</v>
      </c>
      <c r="R15" s="60">
        <f t="shared" si="6"/>
        <v>1.0351141366803713</v>
      </c>
      <c r="S15" s="62">
        <f t="shared" si="7"/>
        <v>1.023983032432791</v>
      </c>
      <c r="T15" s="60">
        <f t="shared" si="8"/>
        <v>1.0247608406010287</v>
      </c>
      <c r="U15" s="63">
        <f t="shared" si="9"/>
        <v>1.0230424823779607</v>
      </c>
      <c r="V15" s="60">
        <f t="shared" si="10"/>
        <v>1.0290881863370891</v>
      </c>
      <c r="W15" s="10" t="s">
        <v>43</v>
      </c>
    </row>
    <row r="16" spans="1:23" x14ac:dyDescent="0.35">
      <c r="A16" s="4" t="s">
        <v>17</v>
      </c>
      <c r="B16" s="4" t="s">
        <v>34</v>
      </c>
      <c r="C16" s="6">
        <v>491854.99</v>
      </c>
      <c r="D16" s="6">
        <v>504081.74</v>
      </c>
      <c r="E16" s="6">
        <v>496673.3</v>
      </c>
      <c r="F16" s="6">
        <v>493077.43</v>
      </c>
      <c r="G16" s="6">
        <v>501291.29</v>
      </c>
      <c r="H16" s="2"/>
      <c r="J16" s="60">
        <f t="shared" si="0"/>
        <v>3.4066344985836106E-2</v>
      </c>
      <c r="K16" s="60">
        <f t="shared" si="1"/>
        <v>3.3061335462085617E-2</v>
      </c>
      <c r="L16" s="60">
        <f t="shared" si="2"/>
        <v>3.3010574009445487E-2</v>
      </c>
      <c r="M16" s="60">
        <f t="shared" si="3"/>
        <v>3.1736757381969592E-2</v>
      </c>
      <c r="N16" s="60">
        <f t="shared" si="4"/>
        <v>3.0642950644296812E-2</v>
      </c>
      <c r="O16" s="61"/>
      <c r="P16" s="27"/>
      <c r="Q16" s="60">
        <f t="shared" si="5"/>
        <v>1.3281847868340033</v>
      </c>
      <c r="R16" s="60">
        <f t="shared" si="6"/>
        <v>1.3094796184984734</v>
      </c>
      <c r="S16" s="62">
        <f t="shared" si="7"/>
        <v>1.2906636179500326</v>
      </c>
      <c r="T16" s="60">
        <f t="shared" si="8"/>
        <v>1.2904281798485431</v>
      </c>
      <c r="U16" s="63">
        <f t="shared" si="9"/>
        <v>1.291789639504366</v>
      </c>
      <c r="V16" s="60">
        <f t="shared" si="10"/>
        <v>1.3021091685270836</v>
      </c>
      <c r="W16" s="10" t="s">
        <v>43</v>
      </c>
    </row>
    <row r="17" spans="1:23" x14ac:dyDescent="0.35">
      <c r="A17" s="4" t="s">
        <v>18</v>
      </c>
      <c r="B17" s="4" t="s">
        <v>35</v>
      </c>
      <c r="C17" s="6">
        <v>838809.95</v>
      </c>
      <c r="D17" s="6">
        <v>902906.52</v>
      </c>
      <c r="E17" s="6">
        <v>897457.01</v>
      </c>
      <c r="F17" s="6">
        <v>897860.63</v>
      </c>
      <c r="G17" s="6">
        <v>913086.45</v>
      </c>
      <c r="H17" s="2"/>
      <c r="J17" s="60">
        <f t="shared" si="0"/>
        <v>5.8096775910013512E-2</v>
      </c>
      <c r="K17" s="60">
        <f t="shared" si="1"/>
        <v>5.9219156299183374E-2</v>
      </c>
      <c r="L17" s="60">
        <f t="shared" si="2"/>
        <v>5.9648004128469684E-2</v>
      </c>
      <c r="M17" s="60">
        <f t="shared" si="3"/>
        <v>5.7790487342185531E-2</v>
      </c>
      <c r="N17" s="60">
        <f t="shared" si="4"/>
        <v>5.5815178877985663E-2</v>
      </c>
      <c r="O17" s="61"/>
      <c r="P17" s="27"/>
      <c r="Q17" s="60">
        <f t="shared" si="5"/>
        <v>1.506748514297612</v>
      </c>
      <c r="R17" s="60">
        <f t="shared" si="6"/>
        <v>1.5039866283932766</v>
      </c>
      <c r="S17" s="62">
        <f t="shared" si="7"/>
        <v>1.4782216124679495</v>
      </c>
      <c r="T17" s="60">
        <f t="shared" si="8"/>
        <v>1.4788214292182462</v>
      </c>
      <c r="U17" s="63">
        <f t="shared" si="9"/>
        <v>1.4808114226872526</v>
      </c>
      <c r="V17" s="60">
        <f t="shared" si="10"/>
        <v>1.4897179214128675</v>
      </c>
      <c r="W17" s="10" t="s">
        <v>43</v>
      </c>
    </row>
    <row r="18" spans="1:23" x14ac:dyDescent="0.35">
      <c r="A18" s="4" t="s">
        <v>19</v>
      </c>
      <c r="B18" s="4" t="s">
        <v>36</v>
      </c>
      <c r="C18" s="6">
        <v>196374.75</v>
      </c>
      <c r="D18" s="6">
        <v>210084.54</v>
      </c>
      <c r="E18" s="6">
        <v>223923.88</v>
      </c>
      <c r="F18" s="6">
        <v>224195.37</v>
      </c>
      <c r="G18" s="6">
        <v>229613.98</v>
      </c>
      <c r="H18" s="2"/>
      <c r="J18" s="60">
        <f t="shared" si="0"/>
        <v>1.3601102186657331E-2</v>
      </c>
      <c r="K18" s="60">
        <f t="shared" si="1"/>
        <v>1.3778867396263836E-2</v>
      </c>
      <c r="L18" s="60">
        <f t="shared" si="2"/>
        <v>1.4882732398182448E-2</v>
      </c>
      <c r="M18" s="60">
        <f t="shared" si="3"/>
        <v>1.4430257056890446E-2</v>
      </c>
      <c r="N18" s="60">
        <f t="shared" si="4"/>
        <v>1.4035851004673462E-2</v>
      </c>
      <c r="O18" s="61"/>
      <c r="P18" s="27"/>
      <c r="Q18" s="60">
        <f t="shared" si="5"/>
        <v>1.5632656795833013</v>
      </c>
      <c r="R18" s="60">
        <f t="shared" si="6"/>
        <v>1.5634470092617656</v>
      </c>
      <c r="S18" s="62">
        <f t="shared" si="7"/>
        <v>1.519412073295874</v>
      </c>
      <c r="T18" s="60">
        <f t="shared" si="8"/>
        <v>1.5194706284893171</v>
      </c>
      <c r="U18" s="63">
        <f t="shared" si="9"/>
        <v>1.5182983665486198</v>
      </c>
      <c r="V18" s="60">
        <f t="shared" si="10"/>
        <v>1.5367787514357756</v>
      </c>
      <c r="W18" s="10" t="s">
        <v>43</v>
      </c>
    </row>
    <row r="19" spans="1:23" x14ac:dyDescent="0.35">
      <c r="A19" s="4" t="s">
        <v>20</v>
      </c>
      <c r="B19" s="4" t="s">
        <v>39</v>
      </c>
      <c r="C19" s="6">
        <v>365361.46</v>
      </c>
      <c r="D19" s="6">
        <v>402732.5</v>
      </c>
      <c r="E19" s="6">
        <v>371297.54</v>
      </c>
      <c r="F19" s="6">
        <v>373610.54</v>
      </c>
      <c r="G19" s="6">
        <v>415401.89</v>
      </c>
      <c r="H19" s="2"/>
      <c r="J19" s="60">
        <f t="shared" si="0"/>
        <v>2.5305282642123363E-2</v>
      </c>
      <c r="K19" s="60">
        <f t="shared" si="1"/>
        <v>2.6414117448460631E-2</v>
      </c>
      <c r="L19" s="60">
        <f t="shared" si="2"/>
        <v>2.4677680325668899E-2</v>
      </c>
      <c r="M19" s="60">
        <f t="shared" si="3"/>
        <v>2.4047312535328672E-2</v>
      </c>
      <c r="N19" s="60">
        <f t="shared" si="4"/>
        <v>2.5392700545061563E-2</v>
      </c>
      <c r="O19" s="61"/>
      <c r="P19" s="27"/>
      <c r="Q19" s="60">
        <f t="shared" si="5"/>
        <v>1.4942504934297813</v>
      </c>
      <c r="R19" s="60">
        <f t="shared" si="6"/>
        <v>1.5072831473194925</v>
      </c>
      <c r="S19" s="62">
        <f t="shared" si="7"/>
        <v>1.4901888565121937</v>
      </c>
      <c r="T19" s="60">
        <f t="shared" si="8"/>
        <v>1.4925702425369169</v>
      </c>
      <c r="U19" s="63">
        <f t="shared" si="9"/>
        <v>1.4847341330316675</v>
      </c>
      <c r="V19" s="60">
        <f t="shared" si="10"/>
        <v>1.4938053745660103</v>
      </c>
      <c r="W19" s="10" t="s">
        <v>43</v>
      </c>
    </row>
    <row r="20" spans="1:23" x14ac:dyDescent="0.35">
      <c r="A20" s="4"/>
      <c r="B20" s="12"/>
      <c r="C20" s="13">
        <f>SUM(C3:C19)</f>
        <v>14438149.740000002</v>
      </c>
      <c r="D20" s="13">
        <f>SUM(D3:D19)</f>
        <v>15246865.649999999</v>
      </c>
      <c r="E20" s="13">
        <f>SUM(E3:E19)</f>
        <v>15045884.99</v>
      </c>
      <c r="F20" s="13">
        <f>SUM(F3:F19)</f>
        <v>15536477.909999998</v>
      </c>
      <c r="G20" s="13">
        <f>SUM(G3:G19)</f>
        <v>16359106.399999997</v>
      </c>
      <c r="H20" s="14"/>
    </row>
    <row r="22" spans="1:23" x14ac:dyDescent="0.35">
      <c r="A22" s="15"/>
      <c r="B22" s="66" t="s">
        <v>38</v>
      </c>
      <c r="C22" s="66"/>
      <c r="D22" s="66"/>
      <c r="E22" s="66"/>
      <c r="F22" s="66"/>
      <c r="G22" s="66"/>
      <c r="H22" s="16"/>
    </row>
    <row r="23" spans="1:23" x14ac:dyDescent="0.35">
      <c r="A23" s="17"/>
      <c r="B23" s="25" t="s">
        <v>0</v>
      </c>
      <c r="C23" s="28">
        <v>2018</v>
      </c>
      <c r="D23" s="28">
        <v>2019</v>
      </c>
      <c r="E23" s="28">
        <v>2020</v>
      </c>
      <c r="F23" s="28">
        <v>2021</v>
      </c>
      <c r="G23" s="28">
        <v>2022</v>
      </c>
      <c r="H23" s="14"/>
      <c r="J23" s="28">
        <v>2018</v>
      </c>
      <c r="K23" s="28">
        <v>2019</v>
      </c>
      <c r="L23" s="28">
        <v>2020</v>
      </c>
      <c r="M23" s="28">
        <v>2021</v>
      </c>
      <c r="N23" s="28">
        <v>2022</v>
      </c>
      <c r="O23" s="14"/>
      <c r="P23" s="18" t="s">
        <v>45</v>
      </c>
    </row>
    <row r="24" spans="1:23" ht="15.75" customHeight="1" x14ac:dyDescent="0.35">
      <c r="A24" s="17" t="s">
        <v>4</v>
      </c>
      <c r="B24" s="17" t="s">
        <v>21</v>
      </c>
      <c r="C24" s="6">
        <v>121554478.24000001</v>
      </c>
      <c r="D24" s="6">
        <v>123150021.53999999</v>
      </c>
      <c r="E24" s="6">
        <v>126111758.09</v>
      </c>
      <c r="F24" s="6">
        <v>127089152.21000001</v>
      </c>
      <c r="G24" s="6">
        <v>130801318.09</v>
      </c>
      <c r="H24" s="2"/>
      <c r="J24" s="60">
        <f t="shared" ref="J24:J40" si="11">C24/$C$41</f>
        <v>0.12916334303331078</v>
      </c>
      <c r="K24" s="60">
        <f t="shared" ref="K24:K40" si="12">D24/$D$41</f>
        <v>0.12420369823471203</v>
      </c>
      <c r="L24" s="60">
        <f t="shared" ref="L24:L40" si="13">E24/$E$41</f>
        <v>0.1306549888434228</v>
      </c>
      <c r="M24" s="60">
        <f t="shared" ref="M24:M40" si="14">F24/$F$41</f>
        <v>0.12742746551874107</v>
      </c>
      <c r="N24" s="60">
        <f t="shared" ref="N24:N40" si="15">G24/$G$41</f>
        <v>0.12453447826746337</v>
      </c>
      <c r="O24" s="8"/>
      <c r="P24" s="64" t="s">
        <v>48</v>
      </c>
      <c r="Q24" s="64"/>
      <c r="R24" s="64"/>
      <c r="S24" s="64"/>
      <c r="T24" s="64"/>
      <c r="U24" s="64"/>
      <c r="V24" s="64"/>
      <c r="W24" s="64"/>
    </row>
    <row r="25" spans="1:23" x14ac:dyDescent="0.35">
      <c r="A25" s="17" t="s">
        <v>5</v>
      </c>
      <c r="B25" s="17" t="s">
        <v>22</v>
      </c>
      <c r="C25" s="6">
        <v>20855981.920000002</v>
      </c>
      <c r="D25" s="6">
        <v>21557115.27</v>
      </c>
      <c r="E25" s="6">
        <v>21385267.52</v>
      </c>
      <c r="F25" s="6">
        <v>22326160.09</v>
      </c>
      <c r="G25" s="6">
        <v>20942664.130000003</v>
      </c>
      <c r="H25" s="2"/>
      <c r="J25" s="60">
        <f t="shared" si="11"/>
        <v>2.2161489942894002E-2</v>
      </c>
      <c r="K25" s="60">
        <f t="shared" si="12"/>
        <v>2.174155884281612E-2</v>
      </c>
      <c r="L25" s="60">
        <f t="shared" si="13"/>
        <v>2.2155681052715169E-2</v>
      </c>
      <c r="M25" s="60">
        <f t="shared" si="14"/>
        <v>2.2385592676968945E-2</v>
      </c>
      <c r="N25" s="60">
        <f t="shared" si="15"/>
        <v>1.9939277287448549E-2</v>
      </c>
      <c r="O25" s="8"/>
      <c r="P25" s="64"/>
      <c r="Q25" s="64"/>
      <c r="R25" s="64"/>
      <c r="S25" s="64"/>
      <c r="T25" s="64"/>
      <c r="U25" s="64"/>
      <c r="V25" s="64"/>
      <c r="W25" s="64"/>
    </row>
    <row r="26" spans="1:23" x14ac:dyDescent="0.35">
      <c r="A26" s="17" t="s">
        <v>6</v>
      </c>
      <c r="B26" s="17" t="s">
        <v>23</v>
      </c>
      <c r="C26" s="6">
        <v>322143287.28000003</v>
      </c>
      <c r="D26" s="6">
        <v>338470983.19999999</v>
      </c>
      <c r="E26" s="6">
        <v>325617665.71999991</v>
      </c>
      <c r="F26" s="6">
        <v>333239628.96000004</v>
      </c>
      <c r="G26" s="6">
        <v>346169652.54000002</v>
      </c>
      <c r="H26" s="2"/>
      <c r="J26" s="60">
        <f t="shared" si="11"/>
        <v>0.34230827628309207</v>
      </c>
      <c r="K26" s="60">
        <f t="shared" si="12"/>
        <v>0.34136695497795266</v>
      </c>
      <c r="L26" s="60">
        <f t="shared" si="13"/>
        <v>0.3373481832796798</v>
      </c>
      <c r="M26" s="60">
        <f t="shared" si="14"/>
        <v>0.33412671805861022</v>
      </c>
      <c r="N26" s="60">
        <f t="shared" si="15"/>
        <v>0.32958427101961918</v>
      </c>
      <c r="O26" s="8"/>
      <c r="P26" s="64"/>
      <c r="Q26" s="64"/>
      <c r="R26" s="64"/>
      <c r="S26" s="64"/>
      <c r="T26" s="64"/>
      <c r="U26" s="64"/>
      <c r="V26" s="64"/>
      <c r="W26" s="64"/>
    </row>
    <row r="27" spans="1:23" x14ac:dyDescent="0.35">
      <c r="A27" s="4" t="s">
        <v>7</v>
      </c>
      <c r="B27" s="4" t="s">
        <v>24</v>
      </c>
      <c r="C27" s="6">
        <v>1028917.24</v>
      </c>
      <c r="D27" s="6">
        <v>1085272.3800000001</v>
      </c>
      <c r="E27" s="6">
        <v>1104726.8199999998</v>
      </c>
      <c r="F27" s="6">
        <v>1170513.29</v>
      </c>
      <c r="G27" s="6">
        <v>1214862.96</v>
      </c>
      <c r="H27" s="2"/>
      <c r="J27" s="60">
        <f t="shared" si="11"/>
        <v>1.0933236878415097E-3</v>
      </c>
      <c r="K27" s="60">
        <f t="shared" si="12"/>
        <v>1.094558015519351E-3</v>
      </c>
      <c r="L27" s="60">
        <f t="shared" si="13"/>
        <v>1.1445250825789191E-3</v>
      </c>
      <c r="M27" s="60">
        <f t="shared" si="14"/>
        <v>1.1736292146653164E-3</v>
      </c>
      <c r="N27" s="60">
        <f t="shared" si="15"/>
        <v>1.1566574947353898E-3</v>
      </c>
      <c r="O27" s="8"/>
      <c r="P27" s="18" t="s">
        <v>46</v>
      </c>
    </row>
    <row r="28" spans="1:23" x14ac:dyDescent="0.35">
      <c r="A28" s="4" t="s">
        <v>8</v>
      </c>
      <c r="B28" s="4" t="s">
        <v>25</v>
      </c>
      <c r="C28" s="6">
        <v>658880.39999999991</v>
      </c>
      <c r="D28" s="6">
        <v>687508.14</v>
      </c>
      <c r="E28" s="6">
        <v>703223.81</v>
      </c>
      <c r="F28" s="6">
        <v>744859.73</v>
      </c>
      <c r="G28" s="6">
        <v>752408.73999999987</v>
      </c>
      <c r="H28" s="2"/>
      <c r="J28" s="60">
        <f t="shared" si="11"/>
        <v>7.0012389798667285E-4</v>
      </c>
      <c r="K28" s="60">
        <f t="shared" si="12"/>
        <v>6.9339048817569659E-4</v>
      </c>
      <c r="L28" s="60">
        <f t="shared" si="13"/>
        <v>7.2855775259598782E-4</v>
      </c>
      <c r="M28" s="60">
        <f t="shared" si="14"/>
        <v>7.4684255823846267E-4</v>
      </c>
      <c r="N28" s="60">
        <f t="shared" si="15"/>
        <v>7.1635998205543379E-4</v>
      </c>
      <c r="O28" s="8"/>
    </row>
    <row r="29" spans="1:23" x14ac:dyDescent="0.35">
      <c r="A29" s="4" t="s">
        <v>9</v>
      </c>
      <c r="B29" s="4" t="s">
        <v>26</v>
      </c>
      <c r="C29" s="6">
        <v>98393741.00999999</v>
      </c>
      <c r="D29" s="6">
        <v>103262318.14000002</v>
      </c>
      <c r="E29" s="6">
        <v>99380707.830000013</v>
      </c>
      <c r="F29" s="6">
        <v>106701145.55</v>
      </c>
      <c r="G29" s="6">
        <v>108657606.65000001</v>
      </c>
      <c r="H29" s="2"/>
      <c r="J29" s="60">
        <f t="shared" si="11"/>
        <v>0.10455282854583678</v>
      </c>
      <c r="K29" s="60">
        <f t="shared" si="12"/>
        <v>0.10414583481913203</v>
      </c>
      <c r="L29" s="60">
        <f t="shared" si="13"/>
        <v>0.1029609409101539</v>
      </c>
      <c r="M29" s="60">
        <f t="shared" si="14"/>
        <v>0.10698518566648321</v>
      </c>
      <c r="N29" s="60">
        <f t="shared" si="15"/>
        <v>0.10345169721178464</v>
      </c>
      <c r="O29" s="8"/>
      <c r="P29" s="65" t="s">
        <v>49</v>
      </c>
      <c r="Q29" s="65"/>
      <c r="R29" s="65"/>
      <c r="S29" s="65"/>
      <c r="T29" s="65"/>
      <c r="U29" s="65"/>
      <c r="V29" s="65"/>
      <c r="W29" s="65"/>
    </row>
    <row r="30" spans="1:23" x14ac:dyDescent="0.35">
      <c r="A30" s="4" t="s">
        <v>10</v>
      </c>
      <c r="B30" s="4" t="s">
        <v>27</v>
      </c>
      <c r="C30" s="6">
        <v>136581237.14999998</v>
      </c>
      <c r="D30" s="6">
        <v>144729667.37</v>
      </c>
      <c r="E30" s="6">
        <v>139233050.99000001</v>
      </c>
      <c r="F30" s="6">
        <v>147313381.30000001</v>
      </c>
      <c r="G30" s="6">
        <v>153670444.84999999</v>
      </c>
      <c r="H30" s="2"/>
      <c r="J30" s="60">
        <f t="shared" si="11"/>
        <v>0.14513072197215179</v>
      </c>
      <c r="K30" s="60">
        <f t="shared" si="12"/>
        <v>0.14596798040993447</v>
      </c>
      <c r="L30" s="60">
        <f t="shared" si="13"/>
        <v>0.14424898200809921</v>
      </c>
      <c r="M30" s="60">
        <f t="shared" si="14"/>
        <v>0.14770553182254881</v>
      </c>
      <c r="N30" s="60">
        <f t="shared" si="15"/>
        <v>0.1463079191706313</v>
      </c>
      <c r="O30" s="8"/>
      <c r="P30" s="65"/>
      <c r="Q30" s="65"/>
      <c r="R30" s="65"/>
      <c r="S30" s="65"/>
      <c r="T30" s="65"/>
      <c r="U30" s="65"/>
      <c r="V30" s="65"/>
      <c r="W30" s="65"/>
    </row>
    <row r="31" spans="1:23" x14ac:dyDescent="0.35">
      <c r="A31" s="4" t="s">
        <v>11</v>
      </c>
      <c r="B31" s="4" t="s">
        <v>28</v>
      </c>
      <c r="C31" s="6">
        <v>32121009.330000002</v>
      </c>
      <c r="D31" s="6">
        <v>34848585.600000001</v>
      </c>
      <c r="E31" s="6">
        <v>23564630.809999999</v>
      </c>
      <c r="F31" s="6">
        <v>24336428.579999998</v>
      </c>
      <c r="G31" s="6">
        <v>42108260.459999993</v>
      </c>
      <c r="H31" s="2"/>
      <c r="J31" s="60">
        <f t="shared" si="11"/>
        <v>3.4131666778046355E-2</v>
      </c>
      <c r="K31" s="60">
        <f t="shared" si="12"/>
        <v>3.5146751544522153E-2</v>
      </c>
      <c r="L31" s="60">
        <f t="shared" si="13"/>
        <v>2.4413556849970382E-2</v>
      </c>
      <c r="M31" s="60">
        <f t="shared" si="14"/>
        <v>2.4401212533096447E-2</v>
      </c>
      <c r="N31" s="60">
        <f t="shared" si="15"/>
        <v>4.0090805839803415E-2</v>
      </c>
      <c r="O31" s="8"/>
      <c r="P31" s="65"/>
      <c r="Q31" s="65"/>
      <c r="R31" s="65"/>
      <c r="S31" s="65"/>
      <c r="T31" s="65"/>
      <c r="U31" s="65"/>
      <c r="V31" s="65"/>
      <c r="W31" s="65"/>
    </row>
    <row r="32" spans="1:23" x14ac:dyDescent="0.35">
      <c r="A32" s="4" t="s">
        <v>12</v>
      </c>
      <c r="B32" s="4" t="s">
        <v>29</v>
      </c>
      <c r="C32" s="6">
        <v>30660788</v>
      </c>
      <c r="D32" s="6">
        <v>33442256.07</v>
      </c>
      <c r="E32" s="6">
        <v>30773744.740000002</v>
      </c>
      <c r="F32" s="6">
        <v>32595121.220000003</v>
      </c>
      <c r="G32" s="6">
        <v>38132452.740000002</v>
      </c>
      <c r="H32" s="2"/>
      <c r="J32" s="60">
        <f t="shared" si="11"/>
        <v>3.2580040945068341E-2</v>
      </c>
      <c r="K32" s="60">
        <f t="shared" si="12"/>
        <v>3.3728389400704335E-2</v>
      </c>
      <c r="L32" s="60">
        <f t="shared" si="13"/>
        <v>3.1882382234379981E-2</v>
      </c>
      <c r="M32" s="60">
        <f t="shared" si="14"/>
        <v>3.2681889941932558E-2</v>
      </c>
      <c r="N32" s="60">
        <f t="shared" si="15"/>
        <v>3.6305483586695289E-2</v>
      </c>
      <c r="O32" s="8"/>
      <c r="P32" s="18" t="s">
        <v>47</v>
      </c>
    </row>
    <row r="33" spans="1:23" x14ac:dyDescent="0.35">
      <c r="A33" s="4" t="s">
        <v>13</v>
      </c>
      <c r="B33" s="4" t="s">
        <v>30</v>
      </c>
      <c r="C33" s="6">
        <v>45500915.209999993</v>
      </c>
      <c r="D33" s="6">
        <v>50789278.300000004</v>
      </c>
      <c r="E33" s="6">
        <v>58739211.800000004</v>
      </c>
      <c r="F33" s="6">
        <v>62288935.489999995</v>
      </c>
      <c r="G33" s="6">
        <v>63846514.149999999</v>
      </c>
      <c r="H33" s="2"/>
      <c r="J33" s="60">
        <f t="shared" si="11"/>
        <v>4.8349105723567265E-2</v>
      </c>
      <c r="K33" s="60">
        <f t="shared" si="12"/>
        <v>5.1223833472761965E-2</v>
      </c>
      <c r="L33" s="60">
        <f t="shared" si="13"/>
        <v>6.0855317367976676E-2</v>
      </c>
      <c r="M33" s="60">
        <f t="shared" si="14"/>
        <v>6.2454749609436082E-2</v>
      </c>
      <c r="N33" s="60">
        <f t="shared" si="15"/>
        <v>6.0787555087140538E-2</v>
      </c>
      <c r="O33" s="8"/>
    </row>
    <row r="34" spans="1:23" x14ac:dyDescent="0.35">
      <c r="A34" s="4" t="s">
        <v>14</v>
      </c>
      <c r="B34" s="4" t="s">
        <v>31</v>
      </c>
      <c r="C34" s="6">
        <v>25635546.800000001</v>
      </c>
      <c r="D34" s="6">
        <v>26533033.039999999</v>
      </c>
      <c r="E34" s="6">
        <v>27106148.950000003</v>
      </c>
      <c r="F34" s="6">
        <v>27545685.600000001</v>
      </c>
      <c r="G34" s="6">
        <v>27690762.459999997</v>
      </c>
      <c r="H34" s="2"/>
      <c r="J34" s="60">
        <f t="shared" si="11"/>
        <v>2.7240238065414878E-2</v>
      </c>
      <c r="K34" s="60">
        <f t="shared" si="12"/>
        <v>2.6760050771744297E-2</v>
      </c>
      <c r="L34" s="60">
        <f t="shared" si="13"/>
        <v>2.8082659716177835E-2</v>
      </c>
      <c r="M34" s="60">
        <f t="shared" si="14"/>
        <v>2.7619012645423029E-2</v>
      </c>
      <c r="N34" s="60">
        <f t="shared" si="15"/>
        <v>2.6364066556359884E-2</v>
      </c>
      <c r="O34" s="8"/>
      <c r="P34" s="64" t="s">
        <v>50</v>
      </c>
      <c r="Q34" s="64"/>
      <c r="R34" s="64"/>
      <c r="S34" s="64"/>
      <c r="T34" s="64"/>
      <c r="U34" s="64"/>
      <c r="V34" s="64"/>
      <c r="W34" s="64"/>
    </row>
    <row r="35" spans="1:23" x14ac:dyDescent="0.35">
      <c r="A35" s="4" t="s">
        <v>15</v>
      </c>
      <c r="B35" s="4" t="s">
        <v>32</v>
      </c>
      <c r="C35" s="6">
        <v>17797501.700000003</v>
      </c>
      <c r="D35" s="6">
        <v>18782400.300000001</v>
      </c>
      <c r="E35" s="6">
        <v>18730350.949999999</v>
      </c>
      <c r="F35" s="6">
        <v>19133493.479999997</v>
      </c>
      <c r="G35" s="6">
        <v>20107096.18</v>
      </c>
      <c r="H35" s="2"/>
      <c r="J35" s="60">
        <f t="shared" si="11"/>
        <v>1.8911560071643414E-2</v>
      </c>
      <c r="K35" s="60">
        <f t="shared" si="12"/>
        <v>1.8943103296389117E-2</v>
      </c>
      <c r="L35" s="60">
        <f t="shared" si="13"/>
        <v>1.9405119962400196E-2</v>
      </c>
      <c r="M35" s="60">
        <f t="shared" si="14"/>
        <v>1.9184427138572983E-2</v>
      </c>
      <c r="N35" s="60">
        <f t="shared" si="15"/>
        <v>1.9143742347665558E-2</v>
      </c>
      <c r="O35" s="8"/>
      <c r="P35" s="64"/>
      <c r="Q35" s="64"/>
      <c r="R35" s="64"/>
      <c r="S35" s="64"/>
      <c r="T35" s="64"/>
      <c r="U35" s="64"/>
      <c r="V35" s="64"/>
      <c r="W35" s="64"/>
    </row>
    <row r="36" spans="1:23" x14ac:dyDescent="0.35">
      <c r="A36" s="4" t="s">
        <v>16</v>
      </c>
      <c r="B36" s="4" t="s">
        <v>33</v>
      </c>
      <c r="C36" s="6">
        <v>3609297.92</v>
      </c>
      <c r="D36" s="6">
        <v>3989822.45</v>
      </c>
      <c r="E36" s="6">
        <v>3702916.29</v>
      </c>
      <c r="F36" s="6">
        <v>3816620.67</v>
      </c>
      <c r="G36" s="6">
        <v>4051188.0500000003</v>
      </c>
      <c r="H36" s="2"/>
      <c r="J36" s="60">
        <f t="shared" si="11"/>
        <v>3.8352267403091527E-3</v>
      </c>
      <c r="K36" s="60">
        <f t="shared" si="12"/>
        <v>4.0239595364497853E-3</v>
      </c>
      <c r="L36" s="60">
        <f t="shared" si="13"/>
        <v>3.8363154545257403E-3</v>
      </c>
      <c r="M36" s="60">
        <f t="shared" si="14"/>
        <v>3.8267805738519322E-3</v>
      </c>
      <c r="N36" s="60">
        <f t="shared" si="15"/>
        <v>3.8570910258182121E-3</v>
      </c>
      <c r="O36" s="8"/>
      <c r="P36" s="64"/>
      <c r="Q36" s="64"/>
      <c r="R36" s="64"/>
      <c r="S36" s="64"/>
      <c r="T36" s="64"/>
      <c r="U36" s="64"/>
      <c r="V36" s="64"/>
      <c r="W36" s="64"/>
    </row>
    <row r="37" spans="1:23" x14ac:dyDescent="0.35">
      <c r="A37" s="4" t="s">
        <v>17</v>
      </c>
      <c r="B37" s="4" t="s">
        <v>34</v>
      </c>
      <c r="C37" s="6">
        <v>24137857.84</v>
      </c>
      <c r="D37" s="6">
        <v>25033502.309999999</v>
      </c>
      <c r="E37" s="6">
        <v>24687072.420000002</v>
      </c>
      <c r="F37" s="6">
        <v>24528678.489999998</v>
      </c>
      <c r="G37" s="6">
        <v>24915023.399999999</v>
      </c>
      <c r="H37" s="2"/>
      <c r="J37" s="60">
        <f t="shared" si="11"/>
        <v>2.5648799266132328E-2</v>
      </c>
      <c r="K37" s="60">
        <f t="shared" si="12"/>
        <v>2.5247689994591666E-2</v>
      </c>
      <c r="L37" s="60">
        <f t="shared" si="13"/>
        <v>2.5576434905538244E-2</v>
      </c>
      <c r="M37" s="60">
        <f t="shared" si="14"/>
        <v>2.4593974215360456E-2</v>
      </c>
      <c r="N37" s="60">
        <f t="shared" si="15"/>
        <v>2.3721316309715801E-2</v>
      </c>
      <c r="O37" s="8"/>
      <c r="P37" s="64"/>
      <c r="Q37" s="64"/>
      <c r="R37" s="64"/>
      <c r="S37" s="64"/>
      <c r="T37" s="64"/>
      <c r="U37" s="64"/>
      <c r="V37" s="64"/>
      <c r="W37" s="64"/>
    </row>
    <row r="38" spans="1:23" x14ac:dyDescent="0.35">
      <c r="A38" s="4" t="s">
        <v>18</v>
      </c>
      <c r="B38" s="4" t="s">
        <v>35</v>
      </c>
      <c r="C38" s="6">
        <v>36286321.689999998</v>
      </c>
      <c r="D38" s="6">
        <v>39040754.780000001</v>
      </c>
      <c r="E38" s="6">
        <v>38948070.880000003</v>
      </c>
      <c r="F38" s="6">
        <v>38974994.18</v>
      </c>
      <c r="G38" s="6">
        <v>39589049.960000001</v>
      </c>
      <c r="H38" s="2"/>
      <c r="J38" s="60">
        <f t="shared" si="11"/>
        <v>3.8557712424289986E-2</v>
      </c>
      <c r="K38" s="60">
        <f t="shared" si="12"/>
        <v>3.9374789097990699E-2</v>
      </c>
      <c r="L38" s="60">
        <f t="shared" si="13"/>
        <v>4.0351192017065003E-2</v>
      </c>
      <c r="M38" s="60">
        <f t="shared" si="14"/>
        <v>3.9078746223427052E-2</v>
      </c>
      <c r="N38" s="60">
        <f t="shared" si="15"/>
        <v>3.7692293578271398E-2</v>
      </c>
      <c r="O38" s="8"/>
    </row>
    <row r="39" spans="1:23" x14ac:dyDescent="0.35">
      <c r="A39" s="4" t="s">
        <v>19</v>
      </c>
      <c r="B39" s="4" t="s">
        <v>36</v>
      </c>
      <c r="C39" s="6">
        <v>8187908.8000000007</v>
      </c>
      <c r="D39" s="6">
        <v>8738367.7800000012</v>
      </c>
      <c r="E39" s="6">
        <v>9454459</v>
      </c>
      <c r="F39" s="6">
        <v>9471683.8900000006</v>
      </c>
      <c r="G39" s="6">
        <v>9709662.6099999994</v>
      </c>
      <c r="H39" s="2"/>
      <c r="J39" s="60">
        <f t="shared" si="11"/>
        <v>8.7004418790047212E-3</v>
      </c>
      <c r="K39" s="60">
        <f t="shared" si="12"/>
        <v>8.8131336173459408E-3</v>
      </c>
      <c r="L39" s="60">
        <f t="shared" si="13"/>
        <v>9.7950599838917719E-3</v>
      </c>
      <c r="M39" s="60">
        <f t="shared" si="14"/>
        <v>9.4968976604945937E-3</v>
      </c>
      <c r="N39" s="60">
        <f t="shared" si="15"/>
        <v>9.2444616380505055E-3</v>
      </c>
      <c r="O39" s="8"/>
    </row>
    <row r="40" spans="1:23" x14ac:dyDescent="0.35">
      <c r="A40" s="4" t="s">
        <v>20</v>
      </c>
      <c r="B40" s="4" t="s">
        <v>37</v>
      </c>
      <c r="C40" s="6">
        <v>15937473.33</v>
      </c>
      <c r="D40" s="6">
        <v>17375656.640000001</v>
      </c>
      <c r="E40" s="6">
        <v>15984262.59</v>
      </c>
      <c r="F40" s="6">
        <v>16068569.16</v>
      </c>
      <c r="G40" s="6">
        <v>17963158.960000001</v>
      </c>
      <c r="H40" s="2"/>
      <c r="J40" s="60">
        <f t="shared" si="11"/>
        <v>1.6935100743409943E-2</v>
      </c>
      <c r="K40" s="60">
        <f t="shared" si="12"/>
        <v>1.7524323479257836E-2</v>
      </c>
      <c r="L40" s="60">
        <f t="shared" si="13"/>
        <v>1.6560102578828385E-2</v>
      </c>
      <c r="M40" s="60">
        <f t="shared" si="14"/>
        <v>1.6111343942148765E-2</v>
      </c>
      <c r="N40" s="60">
        <f t="shared" si="15"/>
        <v>1.7102523596741456E-2</v>
      </c>
      <c r="O40" s="8"/>
    </row>
    <row r="41" spans="1:23" x14ac:dyDescent="0.35">
      <c r="A41" s="4"/>
      <c r="B41" s="19"/>
      <c r="C41" s="13">
        <f>SUM(C24:C40)</f>
        <v>941091143.86000001</v>
      </c>
      <c r="D41" s="13">
        <f>SUM(D24:D40)</f>
        <v>991516543.30999982</v>
      </c>
      <c r="E41" s="13">
        <f>SUM(E24:E40)</f>
        <v>965227269.20999992</v>
      </c>
      <c r="F41" s="13">
        <f>SUM(F24:F40)</f>
        <v>997345051.8900001</v>
      </c>
      <c r="G41" s="13">
        <f>SUM(G24:G40)</f>
        <v>1050322126.9300001</v>
      </c>
      <c r="H41" s="14"/>
    </row>
  </sheetData>
  <mergeCells count="5">
    <mergeCell ref="P24:W26"/>
    <mergeCell ref="P29:W31"/>
    <mergeCell ref="P34:W37"/>
    <mergeCell ref="B22:G22"/>
    <mergeCell ref="A1:G1"/>
  </mergeCells>
  <pageMargins left="0.7" right="0.7" top="0.75" bottom="0.75" header="0.3" footer="0.3"/>
  <ignoredErrors>
    <ignoredError sqref="C2:D2" numberStoredAsText="1"/>
    <ignoredError sqref="E20:G20 C41:D41 E41:G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2" zoomScale="90" zoomScaleNormal="90" workbookViewId="0">
      <selection activeCell="L16" sqref="L16"/>
    </sheetView>
  </sheetViews>
  <sheetFormatPr defaultColWidth="9" defaultRowHeight="14.5" x14ac:dyDescent="0.35"/>
  <cols>
    <col min="1" max="1" width="7" style="3" customWidth="1"/>
    <col min="2" max="2" width="54.83203125" style="3" customWidth="1"/>
    <col min="3" max="3" width="11.58203125" style="3" customWidth="1"/>
    <col min="4" max="4" width="11.25" style="3" customWidth="1"/>
    <col min="5" max="5" width="11.58203125" style="3" customWidth="1"/>
    <col min="6" max="8" width="7.58203125" style="3" customWidth="1"/>
    <col min="9" max="9" width="10.58203125" style="3" customWidth="1"/>
    <col min="10" max="10" width="12.58203125" style="3" customWidth="1"/>
    <col min="11" max="11" width="14.5" style="3" customWidth="1"/>
    <col min="12" max="12" width="10.58203125" style="3" customWidth="1"/>
    <col min="13" max="14" width="7.58203125" style="3" customWidth="1"/>
    <col min="15" max="16" width="9" style="3"/>
    <col min="17" max="22" width="7.58203125" style="3" customWidth="1"/>
    <col min="23" max="23" width="10.08203125" style="3" customWidth="1"/>
    <col min="24" max="16384" width="9" style="3"/>
  </cols>
  <sheetData>
    <row r="1" spans="1:12" x14ac:dyDescent="0.35">
      <c r="A1" s="68" t="s">
        <v>1</v>
      </c>
      <c r="B1" s="68"/>
      <c r="C1" s="68"/>
      <c r="D1" s="68"/>
      <c r="E1" s="20"/>
      <c r="F1" s="22"/>
      <c r="G1" s="22"/>
      <c r="H1" s="23"/>
      <c r="I1" s="24" t="s">
        <v>61</v>
      </c>
      <c r="J1" s="24" t="s">
        <v>62</v>
      </c>
      <c r="K1" s="24" t="s">
        <v>63</v>
      </c>
      <c r="L1" s="24" t="s">
        <v>64</v>
      </c>
    </row>
    <row r="2" spans="1:12" x14ac:dyDescent="0.35">
      <c r="A2" s="4"/>
      <c r="B2" s="26" t="s">
        <v>0</v>
      </c>
      <c r="C2" s="28" t="s">
        <v>2</v>
      </c>
      <c r="D2" s="28">
        <v>2022</v>
      </c>
      <c r="E2" s="5"/>
      <c r="F2" s="25" t="s">
        <v>51</v>
      </c>
      <c r="G2" s="25" t="s">
        <v>52</v>
      </c>
      <c r="H2" s="25" t="s">
        <v>53</v>
      </c>
      <c r="I2" s="25" t="s">
        <v>54</v>
      </c>
      <c r="J2" s="25" t="s">
        <v>55</v>
      </c>
      <c r="K2" s="25" t="s">
        <v>56</v>
      </c>
      <c r="L2" s="25" t="s">
        <v>57</v>
      </c>
    </row>
    <row r="3" spans="1:12" x14ac:dyDescent="0.35">
      <c r="A3" s="4" t="s">
        <v>4</v>
      </c>
      <c r="B3" s="4" t="s">
        <v>21</v>
      </c>
      <c r="C3" s="6">
        <v>4118607.41</v>
      </c>
      <c r="D3" s="6">
        <v>4604681.5199999996</v>
      </c>
      <c r="E3" s="2"/>
      <c r="F3" s="7">
        <f>(D3-C3)/C3</f>
        <v>0.1180190442089258</v>
      </c>
      <c r="G3" s="7">
        <f>(D24-C24)/C24</f>
        <v>7.6071568763948105E-2</v>
      </c>
      <c r="H3" s="7">
        <f>(D41-C41)/C41</f>
        <v>0.11606844223607914</v>
      </c>
      <c r="I3" s="9">
        <f>C3*H3</f>
        <v>478040.34626067249</v>
      </c>
      <c r="J3" s="4">
        <f>C3*(G3-H3)</f>
        <v>-164731.41945915131</v>
      </c>
      <c r="K3" s="4">
        <f>C3*(F3-G3)</f>
        <v>172765.18319847816</v>
      </c>
      <c r="L3" s="9">
        <f>I3+J3+K3</f>
        <v>486074.1099999994</v>
      </c>
    </row>
    <row r="4" spans="1:12" x14ac:dyDescent="0.35">
      <c r="A4" s="4" t="s">
        <v>5</v>
      </c>
      <c r="B4" s="4" t="s">
        <v>22</v>
      </c>
      <c r="C4" s="6">
        <v>765986.89</v>
      </c>
      <c r="D4" s="6">
        <v>774016.77</v>
      </c>
      <c r="E4" s="2"/>
      <c r="F4" s="7">
        <f t="shared" ref="F4:F19" si="0">(D4-C4)/C4</f>
        <v>1.0483051478857561E-2</v>
      </c>
      <c r="G4" s="7">
        <f t="shared" ref="G4:G19" si="1">(D25-C25)/C25</f>
        <v>4.156227711190924E-3</v>
      </c>
      <c r="H4" s="7">
        <v>0.116068</v>
      </c>
      <c r="I4" s="9">
        <f t="shared" ref="I4:I19" si="2">C4*H4</f>
        <v>88906.566348520006</v>
      </c>
      <c r="J4" s="4">
        <f t="shared" ref="J4:J19" si="3">C4*(G4-H4)</f>
        <v>-85722.950409893048</v>
      </c>
      <c r="K4" s="4">
        <f t="shared" ref="K4:K19" si="4">C4*(F4-G4)</f>
        <v>4846.26406137305</v>
      </c>
      <c r="L4" s="9">
        <f t="shared" ref="L4:L19" si="5">I4+J4+K4</f>
        <v>8029.8800000000074</v>
      </c>
    </row>
    <row r="5" spans="1:12" x14ac:dyDescent="0.35">
      <c r="A5" s="4" t="s">
        <v>6</v>
      </c>
      <c r="B5" s="4" t="s">
        <v>23</v>
      </c>
      <c r="C5" s="6">
        <v>1966571.95</v>
      </c>
      <c r="D5" s="6">
        <v>2264052.86</v>
      </c>
      <c r="E5" s="2"/>
      <c r="F5" s="7">
        <f t="shared" si="0"/>
        <v>0.15126876491856803</v>
      </c>
      <c r="G5" s="7">
        <f t="shared" si="1"/>
        <v>7.4582852440804676E-2</v>
      </c>
      <c r="H5" s="7">
        <v>0.116068</v>
      </c>
      <c r="I5" s="9">
        <f t="shared" si="2"/>
        <v>228256.07309260001</v>
      </c>
      <c r="J5" s="4">
        <f t="shared" si="3"/>
        <v>-81583.527531524494</v>
      </c>
      <c r="K5" s="4">
        <f t="shared" si="4"/>
        <v>150808.36443892441</v>
      </c>
      <c r="L5" s="9">
        <f t="shared" si="5"/>
        <v>297480.90999999992</v>
      </c>
    </row>
    <row r="6" spans="1:12" ht="15" customHeight="1" x14ac:dyDescent="0.35">
      <c r="A6" s="4" t="s">
        <v>7</v>
      </c>
      <c r="B6" s="4" t="s">
        <v>24</v>
      </c>
      <c r="C6" s="6">
        <v>5108.55</v>
      </c>
      <c r="D6" s="6">
        <v>6081.01</v>
      </c>
      <c r="E6" s="2"/>
      <c r="F6" s="7">
        <f t="shared" si="0"/>
        <v>0.19035929960556322</v>
      </c>
      <c r="G6" s="7">
        <f t="shared" si="1"/>
        <v>0.18071980210964292</v>
      </c>
      <c r="H6" s="7">
        <v>0.116068</v>
      </c>
      <c r="I6" s="9">
        <f t="shared" si="2"/>
        <v>592.93918140000005</v>
      </c>
      <c r="J6" s="4">
        <f t="shared" si="3"/>
        <v>330.27696366721631</v>
      </c>
      <c r="K6" s="4">
        <f t="shared" si="4"/>
        <v>49.243854932783655</v>
      </c>
      <c r="L6" s="9">
        <f t="shared" si="5"/>
        <v>972.45999999999992</v>
      </c>
    </row>
    <row r="7" spans="1:12" x14ac:dyDescent="0.35">
      <c r="A7" s="4" t="s">
        <v>8</v>
      </c>
      <c r="B7" s="4" t="s">
        <v>25</v>
      </c>
      <c r="C7" s="6">
        <v>6835.96</v>
      </c>
      <c r="D7" s="6">
        <v>7794.62</v>
      </c>
      <c r="E7" s="2"/>
      <c r="F7" s="7">
        <f t="shared" si="0"/>
        <v>0.14023780127443691</v>
      </c>
      <c r="G7" s="7">
        <f t="shared" si="1"/>
        <v>0.14195040556677657</v>
      </c>
      <c r="H7" s="7">
        <v>0.116068</v>
      </c>
      <c r="I7" s="9">
        <f t="shared" si="2"/>
        <v>793.43620528000008</v>
      </c>
      <c r="J7" s="4">
        <f t="shared" si="3"/>
        <v>176.93108915826195</v>
      </c>
      <c r="K7" s="4">
        <f t="shared" si="4"/>
        <v>-11.707294438262215</v>
      </c>
      <c r="L7" s="9">
        <f t="shared" si="5"/>
        <v>958.65999999999974</v>
      </c>
    </row>
    <row r="8" spans="1:12" x14ac:dyDescent="0.35">
      <c r="A8" s="4" t="s">
        <v>9</v>
      </c>
      <c r="B8" s="4" t="s">
        <v>26</v>
      </c>
      <c r="C8" s="6">
        <v>1012812.31</v>
      </c>
      <c r="D8" s="6">
        <v>1165934.8700000001</v>
      </c>
      <c r="E8" s="2"/>
      <c r="F8" s="7">
        <f t="shared" si="0"/>
        <v>0.15118552419648221</v>
      </c>
      <c r="G8" s="7">
        <f t="shared" si="1"/>
        <v>0.10431421282128987</v>
      </c>
      <c r="H8" s="7">
        <v>0.116068</v>
      </c>
      <c r="I8" s="9">
        <f t="shared" si="2"/>
        <v>117555.09919708001</v>
      </c>
      <c r="J8" s="4">
        <f t="shared" si="3"/>
        <v>-11904.380343717792</v>
      </c>
      <c r="K8" s="4">
        <f t="shared" si="4"/>
        <v>47471.841146637831</v>
      </c>
      <c r="L8" s="9">
        <f t="shared" si="5"/>
        <v>153122.56000000006</v>
      </c>
    </row>
    <row r="9" spans="1:12" x14ac:dyDescent="0.35">
      <c r="A9" s="4" t="s">
        <v>10</v>
      </c>
      <c r="B9" s="4" t="s">
        <v>27</v>
      </c>
      <c r="C9" s="6">
        <v>2430271.16</v>
      </c>
      <c r="D9" s="6">
        <v>2711053.51</v>
      </c>
      <c r="E9" s="2"/>
      <c r="F9" s="7">
        <f t="shared" si="0"/>
        <v>0.11553539976172848</v>
      </c>
      <c r="G9" s="7">
        <f t="shared" si="1"/>
        <v>0.12512119568247754</v>
      </c>
      <c r="H9" s="7">
        <v>0.116068</v>
      </c>
      <c r="I9" s="9">
        <f t="shared" si="2"/>
        <v>282076.71299888002</v>
      </c>
      <c r="J9" s="4">
        <f t="shared" si="3"/>
        <v>22001.720372961667</v>
      </c>
      <c r="K9" s="4">
        <f t="shared" si="4"/>
        <v>-23296.083371842073</v>
      </c>
      <c r="L9" s="9">
        <f t="shared" si="5"/>
        <v>280782.34999999963</v>
      </c>
    </row>
    <row r="10" spans="1:12" x14ac:dyDescent="0.35">
      <c r="A10" s="4" t="s">
        <v>11</v>
      </c>
      <c r="B10" s="4" t="s">
        <v>28</v>
      </c>
      <c r="C10" s="6">
        <v>626653.63</v>
      </c>
      <c r="D10" s="6">
        <v>810935.71</v>
      </c>
      <c r="E10" s="2"/>
      <c r="F10" s="7">
        <f t="shared" si="0"/>
        <v>0.29407326659864708</v>
      </c>
      <c r="G10" s="7">
        <f t="shared" si="1"/>
        <v>0.3109258189054544</v>
      </c>
      <c r="H10" s="7">
        <v>0.116068</v>
      </c>
      <c r="I10" s="9">
        <f t="shared" si="2"/>
        <v>72734.433526840003</v>
      </c>
      <c r="J10" s="4">
        <f t="shared" si="3"/>
        <v>122108.35955098562</v>
      </c>
      <c r="K10" s="4">
        <f t="shared" si="4"/>
        <v>-10560.713077825683</v>
      </c>
      <c r="L10" s="9">
        <f t="shared" si="5"/>
        <v>184282.07999999996</v>
      </c>
    </row>
    <row r="11" spans="1:12" ht="15" customHeight="1" x14ac:dyDescent="0.35">
      <c r="A11" s="4" t="s">
        <v>12</v>
      </c>
      <c r="B11" s="4" t="s">
        <v>29</v>
      </c>
      <c r="C11" s="6">
        <v>311433.82</v>
      </c>
      <c r="D11" s="6">
        <v>387676.15999999997</v>
      </c>
      <c r="E11" s="2"/>
      <c r="F11" s="7">
        <f t="shared" si="0"/>
        <v>0.24481072736416348</v>
      </c>
      <c r="G11" s="7">
        <f t="shared" si="1"/>
        <v>0.24368795544328484</v>
      </c>
      <c r="H11" s="7">
        <v>0.116068</v>
      </c>
      <c r="I11" s="9">
        <f t="shared" si="2"/>
        <v>36147.500619760001</v>
      </c>
      <c r="J11" s="4">
        <f t="shared" si="3"/>
        <v>39745.170231931988</v>
      </c>
      <c r="K11" s="4">
        <f t="shared" si="4"/>
        <v>349.66914830797441</v>
      </c>
      <c r="L11" s="9">
        <f t="shared" si="5"/>
        <v>76242.339999999967</v>
      </c>
    </row>
    <row r="12" spans="1:12" x14ac:dyDescent="0.35">
      <c r="A12" s="4" t="s">
        <v>13</v>
      </c>
      <c r="B12" s="4" t="s">
        <v>30</v>
      </c>
      <c r="C12" s="6">
        <v>578668.73</v>
      </c>
      <c r="D12" s="6">
        <v>777491.65</v>
      </c>
      <c r="E12" s="2"/>
      <c r="F12" s="7">
        <f t="shared" si="0"/>
        <v>0.3435867702752835</v>
      </c>
      <c r="G12" s="7">
        <f t="shared" si="1"/>
        <v>0.40319186669827883</v>
      </c>
      <c r="H12" s="7">
        <v>0.116068</v>
      </c>
      <c r="I12" s="9">
        <f t="shared" si="2"/>
        <v>67164.92215364</v>
      </c>
      <c r="J12" s="4">
        <f t="shared" si="3"/>
        <v>166149.60329498228</v>
      </c>
      <c r="K12" s="4">
        <f t="shared" si="4"/>
        <v>-34491.605448622249</v>
      </c>
      <c r="L12" s="9">
        <f t="shared" si="5"/>
        <v>198822.92000000004</v>
      </c>
    </row>
    <row r="13" spans="1:12" x14ac:dyDescent="0.35">
      <c r="A13" s="4" t="s">
        <v>14</v>
      </c>
      <c r="B13" s="4" t="s">
        <v>31</v>
      </c>
      <c r="C13" s="6">
        <v>406491.83</v>
      </c>
      <c r="D13" s="6">
        <v>437220.78</v>
      </c>
      <c r="E13" s="2"/>
      <c r="F13" s="7">
        <f t="shared" si="0"/>
        <v>7.5595492288246011E-2</v>
      </c>
      <c r="G13" s="7">
        <f t="shared" si="1"/>
        <v>8.0170541164349046E-2</v>
      </c>
      <c r="H13" s="7">
        <v>0.116068</v>
      </c>
      <c r="I13" s="9">
        <f t="shared" si="2"/>
        <v>47180.693724440003</v>
      </c>
      <c r="J13" s="4">
        <f t="shared" si="3"/>
        <v>-14592.023734453427</v>
      </c>
      <c r="K13" s="4">
        <f t="shared" si="4"/>
        <v>-1859.7199899865664</v>
      </c>
      <c r="L13" s="9">
        <f t="shared" si="5"/>
        <v>30728.950000000012</v>
      </c>
    </row>
    <row r="14" spans="1:12" x14ac:dyDescent="0.35">
      <c r="A14" s="4" t="s">
        <v>15</v>
      </c>
      <c r="B14" s="4" t="s">
        <v>40</v>
      </c>
      <c r="C14" s="6">
        <v>258798.65</v>
      </c>
      <c r="D14" s="6">
        <v>288220.82</v>
      </c>
      <c r="E14" s="2"/>
      <c r="F14" s="7">
        <f t="shared" si="0"/>
        <v>0.11368749411946319</v>
      </c>
      <c r="G14" s="7">
        <f t="shared" si="1"/>
        <v>0.12977071270626689</v>
      </c>
      <c r="H14" s="7">
        <v>0.116068</v>
      </c>
      <c r="I14" s="9">
        <f t="shared" si="2"/>
        <v>30038.241708199999</v>
      </c>
      <c r="J14" s="4">
        <f t="shared" si="3"/>
        <v>3546.2435497197162</v>
      </c>
      <c r="K14" s="4">
        <f t="shared" si="4"/>
        <v>-4162.3152579197049</v>
      </c>
      <c r="L14" s="9">
        <f t="shared" si="5"/>
        <v>29422.170000000013</v>
      </c>
    </row>
    <row r="15" spans="1:12" x14ac:dyDescent="0.35">
      <c r="A15" s="4" t="s">
        <v>16</v>
      </c>
      <c r="B15" s="4" t="s">
        <v>33</v>
      </c>
      <c r="C15" s="6">
        <v>57507.7</v>
      </c>
      <c r="D15" s="6">
        <v>64552.51</v>
      </c>
      <c r="E15" s="2"/>
      <c r="F15" s="7">
        <f t="shared" si="0"/>
        <v>0.1225020301629174</v>
      </c>
      <c r="G15" s="7">
        <f t="shared" si="1"/>
        <v>0.12243104886171335</v>
      </c>
      <c r="H15" s="7">
        <v>0.116068</v>
      </c>
      <c r="I15" s="9">
        <f t="shared" si="2"/>
        <v>6674.8037236</v>
      </c>
      <c r="J15" s="4">
        <f t="shared" si="3"/>
        <v>365.92430502475275</v>
      </c>
      <c r="K15" s="4">
        <f t="shared" si="4"/>
        <v>4.0819713752518902</v>
      </c>
      <c r="L15" s="9">
        <f t="shared" si="5"/>
        <v>7044.810000000004</v>
      </c>
    </row>
    <row r="16" spans="1:12" ht="15" customHeight="1" x14ac:dyDescent="0.35">
      <c r="A16" s="4" t="s">
        <v>17</v>
      </c>
      <c r="B16" s="4" t="s">
        <v>34</v>
      </c>
      <c r="C16" s="6">
        <v>491854.99</v>
      </c>
      <c r="D16" s="6">
        <v>501291.29</v>
      </c>
      <c r="E16" s="2"/>
      <c r="F16" s="7">
        <f t="shared" si="0"/>
        <v>1.9185126087670652E-2</v>
      </c>
      <c r="G16" s="7">
        <f t="shared" si="1"/>
        <v>3.2196956546496867E-2</v>
      </c>
      <c r="H16" s="7">
        <v>0.116068</v>
      </c>
      <c r="I16" s="9">
        <f t="shared" si="2"/>
        <v>57088.624979320004</v>
      </c>
      <c r="J16" s="4">
        <f t="shared" si="3"/>
        <v>-41252.391239112345</v>
      </c>
      <c r="K16" s="4">
        <f t="shared" si="4"/>
        <v>-6399.9337402076635</v>
      </c>
      <c r="L16" s="9">
        <f t="shared" si="5"/>
        <v>9436.2999999999956</v>
      </c>
    </row>
    <row r="17" spans="1:12" x14ac:dyDescent="0.35">
      <c r="A17" s="4" t="s">
        <v>18</v>
      </c>
      <c r="B17" s="4" t="s">
        <v>35</v>
      </c>
      <c r="C17" s="6">
        <v>838809.95</v>
      </c>
      <c r="D17" s="6">
        <v>913086.45</v>
      </c>
      <c r="E17" s="2"/>
      <c r="F17" s="7">
        <f t="shared" si="0"/>
        <v>8.8549855661583424E-2</v>
      </c>
      <c r="G17" s="7">
        <f t="shared" si="1"/>
        <v>9.101854682918134E-2</v>
      </c>
      <c r="H17" s="7">
        <v>0.116068</v>
      </c>
      <c r="I17" s="9">
        <f t="shared" si="2"/>
        <v>97358.993276599998</v>
      </c>
      <c r="J17" s="4">
        <f t="shared" si="3"/>
        <v>-21011.730561741744</v>
      </c>
      <c r="K17" s="4">
        <f t="shared" si="4"/>
        <v>-2070.7627148582501</v>
      </c>
      <c r="L17" s="9">
        <f t="shared" si="5"/>
        <v>74276.5</v>
      </c>
    </row>
    <row r="18" spans="1:12" x14ac:dyDescent="0.35">
      <c r="A18" s="4" t="s">
        <v>19</v>
      </c>
      <c r="B18" s="4" t="s">
        <v>36</v>
      </c>
      <c r="C18" s="6">
        <v>196374.75</v>
      </c>
      <c r="D18" s="6">
        <v>229613.98</v>
      </c>
      <c r="E18" s="2"/>
      <c r="F18" s="7">
        <f t="shared" si="0"/>
        <v>0.16926427659360488</v>
      </c>
      <c r="G18" s="7">
        <f t="shared" si="1"/>
        <v>0.18585378112662887</v>
      </c>
      <c r="H18" s="7">
        <v>0.116068</v>
      </c>
      <c r="I18" s="9">
        <f t="shared" si="2"/>
        <v>22792.824483</v>
      </c>
      <c r="J18" s="4">
        <f t="shared" si="3"/>
        <v>13704.165322296461</v>
      </c>
      <c r="K18" s="4">
        <f t="shared" si="4"/>
        <v>-3257.7598052964531</v>
      </c>
      <c r="L18" s="9">
        <f t="shared" si="5"/>
        <v>33239.23000000001</v>
      </c>
    </row>
    <row r="19" spans="1:12" x14ac:dyDescent="0.35">
      <c r="A19" s="4" t="s">
        <v>20</v>
      </c>
      <c r="B19" s="4" t="s">
        <v>39</v>
      </c>
      <c r="C19" s="6">
        <v>365361.46</v>
      </c>
      <c r="D19" s="6">
        <v>415401.89</v>
      </c>
      <c r="E19" s="2"/>
      <c r="F19" s="7">
        <f t="shared" si="0"/>
        <v>0.13696143539605954</v>
      </c>
      <c r="G19" s="7">
        <f t="shared" si="1"/>
        <v>0.12710205614505651</v>
      </c>
      <c r="H19" s="7">
        <v>0.116068</v>
      </c>
      <c r="I19" s="9">
        <f t="shared" si="2"/>
        <v>42406.773939280007</v>
      </c>
      <c r="J19" s="4">
        <f t="shared" si="3"/>
        <v>4031.4188628798179</v>
      </c>
      <c r="K19" s="4">
        <f t="shared" si="4"/>
        <v>3602.237197840172</v>
      </c>
      <c r="L19" s="9">
        <f t="shared" si="5"/>
        <v>50040.429999999993</v>
      </c>
    </row>
    <row r="20" spans="1:12" x14ac:dyDescent="0.35">
      <c r="A20" s="4"/>
      <c r="B20" s="12"/>
      <c r="C20" s="13">
        <f>SUM(C3:C19)</f>
        <v>14438149.740000002</v>
      </c>
      <c r="D20" s="13">
        <f>SUM(D3:D19)</f>
        <v>16359106.399999997</v>
      </c>
      <c r="E20" s="14"/>
    </row>
    <row r="22" spans="1:12" ht="15.75" customHeight="1" x14ac:dyDescent="0.35">
      <c r="A22" s="68" t="s">
        <v>38</v>
      </c>
      <c r="B22" s="68"/>
      <c r="C22" s="68"/>
      <c r="D22" s="68"/>
      <c r="E22" s="15"/>
      <c r="F22" s="1" t="s">
        <v>45</v>
      </c>
      <c r="G22" s="15"/>
      <c r="H22" s="16"/>
    </row>
    <row r="23" spans="1:12" ht="15" customHeight="1" x14ac:dyDescent="0.35">
      <c r="A23" s="17"/>
      <c r="B23" s="25" t="s">
        <v>0</v>
      </c>
      <c r="C23" s="28">
        <v>2018</v>
      </c>
      <c r="D23" s="28">
        <v>2022</v>
      </c>
      <c r="E23" s="14"/>
      <c r="F23" s="70" t="s">
        <v>58</v>
      </c>
      <c r="G23" s="70"/>
      <c r="H23" s="70"/>
      <c r="I23" s="70"/>
      <c r="J23" s="70"/>
      <c r="K23" s="70"/>
    </row>
    <row r="24" spans="1:12" ht="15.75" customHeight="1" x14ac:dyDescent="0.35">
      <c r="A24" s="17" t="s">
        <v>4</v>
      </c>
      <c r="B24" s="17" t="s">
        <v>21</v>
      </c>
      <c r="C24" s="6">
        <v>121554478.24000001</v>
      </c>
      <c r="D24" s="6">
        <v>130801318.09</v>
      </c>
      <c r="E24" s="2"/>
      <c r="F24" s="70"/>
      <c r="G24" s="70"/>
      <c r="H24" s="70"/>
      <c r="I24" s="70"/>
      <c r="J24" s="70"/>
      <c r="K24" s="70"/>
    </row>
    <row r="25" spans="1:12" ht="15" customHeight="1" x14ac:dyDescent="0.35">
      <c r="A25" s="17" t="s">
        <v>5</v>
      </c>
      <c r="B25" s="17" t="s">
        <v>22</v>
      </c>
      <c r="C25" s="6">
        <v>20855981.920000002</v>
      </c>
      <c r="D25" s="6">
        <v>20942664.130000003</v>
      </c>
      <c r="E25" s="2"/>
      <c r="F25" s="70"/>
      <c r="G25" s="70"/>
      <c r="H25" s="70"/>
      <c r="I25" s="70"/>
      <c r="J25" s="70"/>
      <c r="K25" s="70"/>
    </row>
    <row r="26" spans="1:12" ht="15" customHeight="1" x14ac:dyDescent="0.35">
      <c r="A26" s="17" t="s">
        <v>6</v>
      </c>
      <c r="B26" s="17" t="s">
        <v>23</v>
      </c>
      <c r="C26" s="6">
        <v>322143287.28000003</v>
      </c>
      <c r="D26" s="6">
        <v>346169652.54000002</v>
      </c>
      <c r="E26" s="2"/>
      <c r="F26" s="70"/>
      <c r="G26" s="70"/>
      <c r="H26" s="70"/>
      <c r="I26" s="70"/>
      <c r="J26" s="70"/>
      <c r="K26" s="70"/>
    </row>
    <row r="27" spans="1:12" x14ac:dyDescent="0.35">
      <c r="A27" s="4" t="s">
        <v>7</v>
      </c>
      <c r="B27" s="4" t="s">
        <v>24</v>
      </c>
      <c r="C27" s="6">
        <v>1028917.24</v>
      </c>
      <c r="D27" s="6">
        <v>1214862.96</v>
      </c>
      <c r="E27" s="2"/>
    </row>
    <row r="28" spans="1:12" ht="15" customHeight="1" x14ac:dyDescent="0.35">
      <c r="A28" s="4" t="s">
        <v>8</v>
      </c>
      <c r="B28" s="4" t="s">
        <v>25</v>
      </c>
      <c r="C28" s="6">
        <v>658880.39999999991</v>
      </c>
      <c r="D28" s="6">
        <v>752408.73999999987</v>
      </c>
      <c r="E28" s="2"/>
      <c r="F28" s="69" t="s">
        <v>59</v>
      </c>
      <c r="G28" s="69"/>
      <c r="H28" s="69"/>
      <c r="I28" s="69"/>
      <c r="J28" s="69"/>
      <c r="K28" s="69"/>
    </row>
    <row r="29" spans="1:12" ht="15" customHeight="1" x14ac:dyDescent="0.35">
      <c r="A29" s="4" t="s">
        <v>9</v>
      </c>
      <c r="B29" s="4" t="s">
        <v>26</v>
      </c>
      <c r="C29" s="6">
        <v>98393741.00999999</v>
      </c>
      <c r="D29" s="6">
        <v>108657606.65000001</v>
      </c>
      <c r="E29" s="2"/>
      <c r="F29" s="69"/>
      <c r="G29" s="69"/>
      <c r="H29" s="69"/>
      <c r="I29" s="69"/>
      <c r="J29" s="69"/>
      <c r="K29" s="69"/>
    </row>
    <row r="30" spans="1:12" ht="15" customHeight="1" x14ac:dyDescent="0.35">
      <c r="A30" s="4" t="s">
        <v>10</v>
      </c>
      <c r="B30" s="4" t="s">
        <v>27</v>
      </c>
      <c r="C30" s="6">
        <v>136581237.14999998</v>
      </c>
      <c r="D30" s="6">
        <v>153670444.84999999</v>
      </c>
      <c r="E30" s="2"/>
      <c r="F30" s="69"/>
      <c r="G30" s="69"/>
      <c r="H30" s="69"/>
      <c r="I30" s="69"/>
      <c r="J30" s="69"/>
      <c r="K30" s="69"/>
    </row>
    <row r="31" spans="1:12" ht="15" customHeight="1" x14ac:dyDescent="0.35">
      <c r="A31" s="4" t="s">
        <v>11</v>
      </c>
      <c r="B31" s="4" t="s">
        <v>28</v>
      </c>
      <c r="C31" s="6">
        <v>32121009.330000002</v>
      </c>
      <c r="D31" s="6">
        <v>42108260.459999993</v>
      </c>
      <c r="E31" s="2"/>
      <c r="F31" s="69"/>
      <c r="G31" s="69"/>
      <c r="H31" s="69"/>
      <c r="I31" s="69"/>
      <c r="J31" s="69"/>
      <c r="K31" s="69"/>
    </row>
    <row r="32" spans="1:12" ht="15" customHeight="1" x14ac:dyDescent="0.35">
      <c r="A32" s="4" t="s">
        <v>12</v>
      </c>
      <c r="B32" s="4" t="s">
        <v>29</v>
      </c>
      <c r="C32" s="6">
        <v>30660788</v>
      </c>
      <c r="D32" s="6">
        <v>38132452.740000002</v>
      </c>
      <c r="E32" s="2"/>
      <c r="F32" s="69"/>
      <c r="G32" s="69"/>
      <c r="H32" s="69"/>
      <c r="I32" s="69"/>
      <c r="J32" s="69"/>
      <c r="K32" s="69"/>
    </row>
    <row r="33" spans="1:11" ht="15" customHeight="1" x14ac:dyDescent="0.35">
      <c r="A33" s="4" t="s">
        <v>13</v>
      </c>
      <c r="B33" s="4" t="s">
        <v>30</v>
      </c>
      <c r="C33" s="6">
        <v>45500915.209999993</v>
      </c>
      <c r="D33" s="6">
        <v>63846514.149999999</v>
      </c>
      <c r="E33" s="2"/>
      <c r="F33" s="21"/>
      <c r="G33" s="21"/>
      <c r="H33" s="21"/>
      <c r="I33" s="21"/>
      <c r="J33" s="21"/>
      <c r="K33" s="21"/>
    </row>
    <row r="34" spans="1:11" ht="15" customHeight="1" x14ac:dyDescent="0.35">
      <c r="A34" s="4" t="s">
        <v>14</v>
      </c>
      <c r="B34" s="4" t="s">
        <v>31</v>
      </c>
      <c r="C34" s="6">
        <v>25635546.800000001</v>
      </c>
      <c r="D34" s="6">
        <v>27690762.459999997</v>
      </c>
      <c r="E34" s="2"/>
      <c r="F34" s="69" t="s">
        <v>83</v>
      </c>
      <c r="G34" s="69"/>
      <c r="H34" s="69"/>
      <c r="I34" s="69"/>
      <c r="J34" s="69"/>
      <c r="K34" s="69"/>
    </row>
    <row r="35" spans="1:11" ht="15" customHeight="1" x14ac:dyDescent="0.35">
      <c r="A35" s="4" t="s">
        <v>15</v>
      </c>
      <c r="B35" s="4" t="s">
        <v>32</v>
      </c>
      <c r="C35" s="6">
        <v>17797501.700000003</v>
      </c>
      <c r="D35" s="6">
        <v>20107096.18</v>
      </c>
      <c r="E35" s="2"/>
      <c r="F35" s="69"/>
      <c r="G35" s="69"/>
      <c r="H35" s="69"/>
      <c r="I35" s="69"/>
      <c r="J35" s="69"/>
      <c r="K35" s="69"/>
    </row>
    <row r="36" spans="1:11" ht="15" customHeight="1" x14ac:dyDescent="0.35">
      <c r="A36" s="4" t="s">
        <v>16</v>
      </c>
      <c r="B36" s="4" t="s">
        <v>33</v>
      </c>
      <c r="C36" s="6">
        <v>3609297.92</v>
      </c>
      <c r="D36" s="6">
        <v>4051188.0500000003</v>
      </c>
      <c r="E36" s="2"/>
      <c r="F36" s="69"/>
      <c r="G36" s="69"/>
      <c r="H36" s="69"/>
      <c r="I36" s="69"/>
      <c r="J36" s="69"/>
      <c r="K36" s="69"/>
    </row>
    <row r="37" spans="1:11" ht="15" customHeight="1" x14ac:dyDescent="0.35">
      <c r="A37" s="4" t="s">
        <v>17</v>
      </c>
      <c r="B37" s="4" t="s">
        <v>34</v>
      </c>
      <c r="C37" s="6">
        <v>24137857.84</v>
      </c>
      <c r="D37" s="6">
        <v>24915023.399999999</v>
      </c>
      <c r="E37" s="2"/>
      <c r="F37" s="69"/>
      <c r="G37" s="69"/>
      <c r="H37" s="69"/>
      <c r="I37" s="69"/>
      <c r="J37" s="69"/>
      <c r="K37" s="69"/>
    </row>
    <row r="38" spans="1:11" ht="15" customHeight="1" x14ac:dyDescent="0.35">
      <c r="A38" s="4" t="s">
        <v>18</v>
      </c>
      <c r="B38" s="4" t="s">
        <v>35</v>
      </c>
      <c r="C38" s="6">
        <v>36286321.689999998</v>
      </c>
      <c r="D38" s="6">
        <v>39589049.960000001</v>
      </c>
      <c r="E38" s="2"/>
      <c r="F38" s="69"/>
      <c r="G38" s="69"/>
      <c r="H38" s="69"/>
      <c r="I38" s="69"/>
      <c r="J38" s="69"/>
      <c r="K38" s="69"/>
    </row>
    <row r="39" spans="1:11" ht="15" customHeight="1" x14ac:dyDescent="0.35">
      <c r="A39" s="4" t="s">
        <v>19</v>
      </c>
      <c r="B39" s="4" t="s">
        <v>36</v>
      </c>
      <c r="C39" s="6">
        <v>8187908.8000000007</v>
      </c>
      <c r="D39" s="6">
        <v>9709662.6099999994</v>
      </c>
      <c r="E39" s="2"/>
    </row>
    <row r="40" spans="1:11" ht="15" customHeight="1" x14ac:dyDescent="0.35">
      <c r="A40" s="4" t="s">
        <v>20</v>
      </c>
      <c r="B40" s="4" t="s">
        <v>37</v>
      </c>
      <c r="C40" s="6">
        <v>15937473.33</v>
      </c>
      <c r="D40" s="6">
        <v>17963158.960000001</v>
      </c>
      <c r="E40" s="2"/>
      <c r="F40" s="70" t="s">
        <v>60</v>
      </c>
      <c r="G40" s="70"/>
      <c r="H40" s="70"/>
      <c r="I40" s="70"/>
      <c r="J40" s="70"/>
      <c r="K40" s="70"/>
    </row>
    <row r="41" spans="1:11" ht="15" customHeight="1" x14ac:dyDescent="0.35">
      <c r="A41" s="4"/>
      <c r="B41" s="19"/>
      <c r="C41" s="13">
        <f>SUM(C24:C40)</f>
        <v>941091143.86000001</v>
      </c>
      <c r="D41" s="13">
        <f>SUM(D24:D40)</f>
        <v>1050322126.9300001</v>
      </c>
      <c r="E41" s="14"/>
      <c r="F41" s="70"/>
      <c r="G41" s="70"/>
      <c r="H41" s="70"/>
      <c r="I41" s="70"/>
      <c r="J41" s="70"/>
      <c r="K41" s="70"/>
    </row>
    <row r="42" spans="1:11" ht="15" customHeight="1" x14ac:dyDescent="0.35">
      <c r="F42" s="70"/>
      <c r="G42" s="70"/>
      <c r="H42" s="70"/>
      <c r="I42" s="70"/>
      <c r="J42" s="70"/>
      <c r="K42" s="70"/>
    </row>
    <row r="43" spans="1:11" ht="15.75" customHeight="1" x14ac:dyDescent="0.35">
      <c r="F43" s="70"/>
      <c r="G43" s="70"/>
      <c r="H43" s="70"/>
      <c r="I43" s="70"/>
      <c r="J43" s="70"/>
      <c r="K43" s="70"/>
    </row>
  </sheetData>
  <mergeCells count="6">
    <mergeCell ref="A1:D1"/>
    <mergeCell ref="F34:K38"/>
    <mergeCell ref="F40:K43"/>
    <mergeCell ref="F23:K26"/>
    <mergeCell ref="F28:K32"/>
    <mergeCell ref="A22:D22"/>
  </mergeCells>
  <pageMargins left="0.7" right="0.7" top="0.75" bottom="0.75" header="0.3" footer="0.3"/>
  <ignoredErrors>
    <ignoredError sqref="C2" numberStoredAsText="1"/>
    <ignoredError sqref="D20 C41:D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3"/>
  <sheetViews>
    <sheetView tabSelected="1" zoomScale="80" zoomScaleNormal="80" workbookViewId="0">
      <selection activeCell="G62" sqref="G62"/>
    </sheetView>
  </sheetViews>
  <sheetFormatPr defaultColWidth="9" defaultRowHeight="15.5" x14ac:dyDescent="0.35"/>
  <cols>
    <col min="1" max="1" width="7" style="32" customWidth="1"/>
    <col min="2" max="2" width="58.5" style="32" customWidth="1"/>
    <col min="3" max="6" width="18.58203125" style="32" customWidth="1"/>
    <col min="7" max="7" width="33.33203125" style="32" customWidth="1"/>
    <col min="8" max="8" width="9" style="32" customWidth="1"/>
    <col min="9" max="11" width="7.58203125" style="32" customWidth="1"/>
    <col min="12" max="12" width="12.83203125" style="32" customWidth="1"/>
    <col min="13" max="17" width="7.58203125" style="32" customWidth="1"/>
    <col min="18" max="18" width="9.25" style="32" customWidth="1"/>
    <col min="19" max="19" width="12.25" style="32" customWidth="1"/>
    <col min="20" max="22" width="7.58203125" style="32" customWidth="1"/>
    <col min="23" max="23" width="10.08203125" style="32" customWidth="1"/>
    <col min="24" max="16384" width="9" style="32"/>
  </cols>
  <sheetData>
    <row r="1" spans="1:19" ht="15.75" customHeight="1" x14ac:dyDescent="0.35">
      <c r="A1" s="77" t="s">
        <v>1</v>
      </c>
      <c r="B1" s="77"/>
      <c r="C1" s="77"/>
      <c r="D1" s="77"/>
      <c r="E1" s="77"/>
      <c r="F1" s="77"/>
      <c r="G1" s="77"/>
      <c r="H1" s="73" t="s">
        <v>65</v>
      </c>
      <c r="I1" s="73"/>
      <c r="J1" s="73"/>
      <c r="K1" s="73"/>
      <c r="L1" s="74" t="s">
        <v>66</v>
      </c>
      <c r="M1" s="75" t="s">
        <v>67</v>
      </c>
      <c r="N1" s="76"/>
      <c r="O1" s="76"/>
      <c r="P1" s="76"/>
      <c r="Q1" s="76"/>
      <c r="R1" s="71" t="s">
        <v>68</v>
      </c>
      <c r="S1" s="31"/>
    </row>
    <row r="2" spans="1:19" x14ac:dyDescent="0.35">
      <c r="A2" s="33"/>
      <c r="B2" s="34" t="s">
        <v>0</v>
      </c>
      <c r="C2" s="35" t="s">
        <v>2</v>
      </c>
      <c r="D2" s="35" t="s">
        <v>3</v>
      </c>
      <c r="E2" s="35">
        <v>2020</v>
      </c>
      <c r="F2" s="35">
        <v>2021</v>
      </c>
      <c r="G2" s="35">
        <v>2022</v>
      </c>
      <c r="H2" s="36">
        <v>2019</v>
      </c>
      <c r="I2" s="36">
        <v>2020</v>
      </c>
      <c r="J2" s="36">
        <v>2021</v>
      </c>
      <c r="K2" s="36">
        <v>2022</v>
      </c>
      <c r="L2" s="74"/>
      <c r="M2" s="37">
        <v>2018</v>
      </c>
      <c r="N2" s="37">
        <v>2019</v>
      </c>
      <c r="O2" s="37">
        <v>2020</v>
      </c>
      <c r="P2" s="37">
        <v>2021</v>
      </c>
      <c r="Q2" s="37">
        <v>2022</v>
      </c>
      <c r="R2" s="72"/>
    </row>
    <row r="3" spans="1:19" x14ac:dyDescent="0.35">
      <c r="A3" s="38" t="s">
        <v>4</v>
      </c>
      <c r="B3" s="38" t="s">
        <v>21</v>
      </c>
      <c r="C3" s="39">
        <v>4118607.41</v>
      </c>
      <c r="D3" s="39">
        <v>4259481.7300000004</v>
      </c>
      <c r="E3" s="39">
        <v>4389953.93</v>
      </c>
      <c r="F3" s="39">
        <v>4433505.82</v>
      </c>
      <c r="G3" s="39">
        <v>4604681.5199999996</v>
      </c>
      <c r="H3" s="40">
        <f>(D3-C3)/C3</f>
        <v>3.4204357438379955E-2</v>
      </c>
      <c r="I3" s="40">
        <f>(E3-D3)/D3</f>
        <v>3.0631003551692484E-2</v>
      </c>
      <c r="J3" s="40">
        <f>(F3-E3)/E3</f>
        <v>9.9208079844247017E-3</v>
      </c>
      <c r="K3" s="40">
        <f>(G3-F3)/F3</f>
        <v>3.8609557977302769E-2</v>
      </c>
      <c r="L3" s="40">
        <f>AVERAGE(H3:K3)</f>
        <v>2.8341431737949976E-2</v>
      </c>
      <c r="M3" s="40">
        <f>C3/$C$20</f>
        <v>0.28525867124023879</v>
      </c>
      <c r="N3" s="40">
        <f>D3/$D$20</f>
        <v>0.27936769614022283</v>
      </c>
      <c r="O3" s="40">
        <f>E3/$E$20</f>
        <v>0.29177106783135126</v>
      </c>
      <c r="P3" s="40">
        <f>F3/$F$20</f>
        <v>0.28536106096133862</v>
      </c>
      <c r="Q3" s="41">
        <f>G3/$G$20</f>
        <v>0.28147512507162376</v>
      </c>
      <c r="R3" s="40">
        <f>AVERAGE(M3:Q3)</f>
        <v>0.2846467242489551</v>
      </c>
    </row>
    <row r="4" spans="1:19" x14ac:dyDescent="0.35">
      <c r="A4" s="38" t="s">
        <v>5</v>
      </c>
      <c r="B4" s="38" t="s">
        <v>22</v>
      </c>
      <c r="C4" s="39">
        <v>765986.89</v>
      </c>
      <c r="D4" s="39">
        <v>790944.77</v>
      </c>
      <c r="E4" s="39">
        <v>793909.86</v>
      </c>
      <c r="F4" s="39">
        <v>825800.49</v>
      </c>
      <c r="G4" s="39">
        <v>774016.77</v>
      </c>
      <c r="H4" s="40">
        <f t="shared" ref="H4:H19" si="0">(D4-C4)/C4</f>
        <v>3.2582646421011205E-2</v>
      </c>
      <c r="I4" s="40">
        <f t="shared" ref="I4:I19" si="1">(E4-D4)/D4</f>
        <v>3.7487952540604919E-3</v>
      </c>
      <c r="J4" s="40">
        <f t="shared" ref="J4:J19" si="2">(F4-E4)/E4</f>
        <v>4.016908166375463E-2</v>
      </c>
      <c r="K4" s="40">
        <f t="shared" ref="K4:K19" si="3">(G4-F4)/F4</f>
        <v>-6.2707301130325035E-2</v>
      </c>
      <c r="L4" s="40">
        <f t="shared" ref="L4:L19" si="4">AVERAGE(H4:K4)</f>
        <v>3.4483055521253234E-3</v>
      </c>
      <c r="M4" s="40">
        <f t="shared" ref="M4:M19" si="5">C4/$C$20</f>
        <v>5.3052981427244836E-2</v>
      </c>
      <c r="N4" s="40">
        <f t="shared" ref="N4:N18" si="6">D4/$D$20</f>
        <v>5.1875892931476056E-2</v>
      </c>
      <c r="O4" s="40">
        <f t="shared" ref="O4:O19" si="7">E4/$E$20</f>
        <v>5.276591310698301E-2</v>
      </c>
      <c r="P4" s="40">
        <f t="shared" ref="P4:P19" si="8">F4/$F$20</f>
        <v>5.3152361480105888E-2</v>
      </c>
      <c r="Q4" s="41">
        <f t="shared" ref="Q4:Q19" si="9">G4/$G$20</f>
        <v>4.7314122854534416E-2</v>
      </c>
      <c r="R4" s="40">
        <f t="shared" ref="R4:R19" si="10">AVERAGE(M4:Q4)</f>
        <v>5.1632254360068838E-2</v>
      </c>
    </row>
    <row r="5" spans="1:19" x14ac:dyDescent="0.35">
      <c r="A5" s="38" t="s">
        <v>6</v>
      </c>
      <c r="B5" s="38" t="s">
        <v>23</v>
      </c>
      <c r="C5" s="39">
        <v>1966571.95</v>
      </c>
      <c r="D5" s="39">
        <v>2109457</v>
      </c>
      <c r="E5" s="39">
        <v>2068493.89</v>
      </c>
      <c r="F5" s="39">
        <v>2162883.06</v>
      </c>
      <c r="G5" s="39">
        <v>2264052.86</v>
      </c>
      <c r="H5" s="40">
        <f t="shared" si="0"/>
        <v>7.2656914485127302E-2</v>
      </c>
      <c r="I5" s="40">
        <f t="shared" si="1"/>
        <v>-1.9418793556825336E-2</v>
      </c>
      <c r="J5" s="40">
        <f t="shared" si="2"/>
        <v>4.5631834087747854E-2</v>
      </c>
      <c r="K5" s="40">
        <f t="shared" si="3"/>
        <v>4.6775436856026704E-2</v>
      </c>
      <c r="L5" s="40">
        <f t="shared" si="4"/>
        <v>3.6411347968019127E-2</v>
      </c>
      <c r="M5" s="40">
        <f t="shared" si="5"/>
        <v>0.1362066459632105</v>
      </c>
      <c r="N5" s="40">
        <f t="shared" si="6"/>
        <v>0.13835348513089313</v>
      </c>
      <c r="O5" s="40">
        <f t="shared" si="7"/>
        <v>0.13747904436161718</v>
      </c>
      <c r="P5" s="40">
        <f t="shared" si="8"/>
        <v>0.13921321631126371</v>
      </c>
      <c r="Q5" s="41">
        <f t="shared" si="9"/>
        <v>0.13839709851144438</v>
      </c>
      <c r="R5" s="40">
        <f t="shared" si="10"/>
        <v>0.13792989805568578</v>
      </c>
    </row>
    <row r="6" spans="1:19" x14ac:dyDescent="0.35">
      <c r="A6" s="38" t="s">
        <v>7</v>
      </c>
      <c r="B6" s="38" t="s">
        <v>24</v>
      </c>
      <c r="C6" s="39">
        <v>5108.55</v>
      </c>
      <c r="D6" s="39">
        <v>5433.41</v>
      </c>
      <c r="E6" s="39">
        <v>5550.55</v>
      </c>
      <c r="F6" s="39">
        <v>5857.97</v>
      </c>
      <c r="G6" s="39">
        <v>6081.01</v>
      </c>
      <c r="H6" s="40">
        <f t="shared" si="0"/>
        <v>6.3591430053537637E-2</v>
      </c>
      <c r="I6" s="40">
        <f t="shared" si="1"/>
        <v>2.1559204992813046E-2</v>
      </c>
      <c r="J6" s="40">
        <f t="shared" si="2"/>
        <v>5.5385502337606196E-2</v>
      </c>
      <c r="K6" s="40">
        <f t="shared" si="3"/>
        <v>3.8074623120295928E-2</v>
      </c>
      <c r="L6" s="40">
        <f t="shared" si="4"/>
        <v>4.4652690126063196E-2</v>
      </c>
      <c r="M6" s="40">
        <f t="shared" si="5"/>
        <v>3.5382303771563456E-4</v>
      </c>
      <c r="N6" s="40">
        <f t="shared" si="6"/>
        <v>3.5636242390579473E-4</v>
      </c>
      <c r="O6" s="40">
        <f t="shared" si="7"/>
        <v>3.6890817679977495E-4</v>
      </c>
      <c r="P6" s="40">
        <f t="shared" si="8"/>
        <v>3.7704620274518839E-4</v>
      </c>
      <c r="Q6" s="41">
        <f t="shared" si="9"/>
        <v>3.7172018148864179E-4</v>
      </c>
      <c r="R6" s="40">
        <f t="shared" si="10"/>
        <v>3.6557200453100685E-4</v>
      </c>
      <c r="S6" s="42"/>
    </row>
    <row r="7" spans="1:19" x14ac:dyDescent="0.35">
      <c r="A7" s="38" t="s">
        <v>8</v>
      </c>
      <c r="B7" s="38" t="s">
        <v>25</v>
      </c>
      <c r="C7" s="39">
        <v>6835.96</v>
      </c>
      <c r="D7" s="39">
        <v>7133.53</v>
      </c>
      <c r="E7" s="39">
        <v>7292.2</v>
      </c>
      <c r="F7" s="39">
        <v>7703.93</v>
      </c>
      <c r="G7" s="39">
        <v>7794.62</v>
      </c>
      <c r="H7" s="40">
        <f t="shared" si="0"/>
        <v>4.3530096723795882E-2</v>
      </c>
      <c r="I7" s="40">
        <f t="shared" si="1"/>
        <v>2.2242844706617911E-2</v>
      </c>
      <c r="J7" s="40">
        <f t="shared" si="2"/>
        <v>5.6461698801459161E-2</v>
      </c>
      <c r="K7" s="40">
        <f t="shared" si="3"/>
        <v>1.1771913815416235E-2</v>
      </c>
      <c r="L7" s="40">
        <f t="shared" si="4"/>
        <v>3.3501638511822293E-2</v>
      </c>
      <c r="M7" s="40">
        <f t="shared" si="5"/>
        <v>4.7346509927524819E-4</v>
      </c>
      <c r="N7" s="40">
        <f t="shared" si="6"/>
        <v>4.6786862059088193E-4</v>
      </c>
      <c r="O7" s="40">
        <f t="shared" si="7"/>
        <v>4.8466407957037025E-4</v>
      </c>
      <c r="P7" s="40">
        <f t="shared" si="8"/>
        <v>4.9586077646603501E-4</v>
      </c>
      <c r="Q7" s="41">
        <f t="shared" si="9"/>
        <v>4.7646979055041792E-4</v>
      </c>
      <c r="R7" s="40">
        <f t="shared" si="10"/>
        <v>4.796656732905907E-4</v>
      </c>
      <c r="S7" s="42"/>
    </row>
    <row r="8" spans="1:19" x14ac:dyDescent="0.35">
      <c r="A8" s="38" t="s">
        <v>9</v>
      </c>
      <c r="B8" s="38" t="s">
        <v>26</v>
      </c>
      <c r="C8" s="39">
        <v>1012812.31</v>
      </c>
      <c r="D8" s="39">
        <v>1066573.51</v>
      </c>
      <c r="E8" s="39">
        <v>1064512.98</v>
      </c>
      <c r="F8" s="39">
        <v>1145232.6399999999</v>
      </c>
      <c r="G8" s="39">
        <v>1165934.8700000001</v>
      </c>
      <c r="H8" s="40">
        <f t="shared" si="0"/>
        <v>5.3081108384237498E-2</v>
      </c>
      <c r="I8" s="40">
        <f t="shared" si="1"/>
        <v>-1.9319155976412988E-3</v>
      </c>
      <c r="J8" s="40">
        <f t="shared" si="2"/>
        <v>7.5827783706310395E-2</v>
      </c>
      <c r="K8" s="40">
        <f t="shared" si="3"/>
        <v>1.8076877375762024E-2</v>
      </c>
      <c r="L8" s="40">
        <f t="shared" si="4"/>
        <v>3.6263463467167155E-2</v>
      </c>
      <c r="M8" s="40">
        <f t="shared" si="5"/>
        <v>7.0148345060729367E-2</v>
      </c>
      <c r="N8" s="40">
        <f t="shared" si="6"/>
        <v>6.9953624206034778E-2</v>
      </c>
      <c r="O8" s="40">
        <f t="shared" si="7"/>
        <v>7.0751104418750446E-2</v>
      </c>
      <c r="P8" s="40">
        <f t="shared" si="8"/>
        <v>7.3712500776181397E-2</v>
      </c>
      <c r="Q8" s="41">
        <f t="shared" si="9"/>
        <v>7.1271305503581808E-2</v>
      </c>
      <c r="R8" s="40">
        <f t="shared" si="10"/>
        <v>7.1167375993055559E-2</v>
      </c>
      <c r="S8" s="42"/>
    </row>
    <row r="9" spans="1:19" x14ac:dyDescent="0.35">
      <c r="A9" s="38" t="s">
        <v>10</v>
      </c>
      <c r="B9" s="38" t="s">
        <v>27</v>
      </c>
      <c r="C9" s="39">
        <v>2430271.16</v>
      </c>
      <c r="D9" s="39">
        <v>2579708.91</v>
      </c>
      <c r="E9" s="39">
        <v>2455384.83</v>
      </c>
      <c r="F9" s="39">
        <v>2604988.41</v>
      </c>
      <c r="G9" s="39">
        <v>2711053.51</v>
      </c>
      <c r="H9" s="40">
        <f t="shared" si="0"/>
        <v>6.1490154868150591E-2</v>
      </c>
      <c r="I9" s="40">
        <f t="shared" si="1"/>
        <v>-4.8193065317590454E-2</v>
      </c>
      <c r="J9" s="40">
        <f t="shared" si="2"/>
        <v>6.0928770990248432E-2</v>
      </c>
      <c r="K9" s="40">
        <f t="shared" si="3"/>
        <v>4.0716150441529077E-2</v>
      </c>
      <c r="L9" s="40">
        <f t="shared" si="4"/>
        <v>2.873550274558441E-2</v>
      </c>
      <c r="M9" s="40">
        <f t="shared" si="5"/>
        <v>0.16832289481436005</v>
      </c>
      <c r="N9" s="40">
        <f t="shared" si="6"/>
        <v>0.16919601505113285</v>
      </c>
      <c r="O9" s="40">
        <f t="shared" si="7"/>
        <v>0.16319311437193168</v>
      </c>
      <c r="P9" s="40">
        <f t="shared" si="8"/>
        <v>0.16766917348257604</v>
      </c>
      <c r="Q9" s="41">
        <f t="shared" si="9"/>
        <v>0.16572136910852298</v>
      </c>
      <c r="R9" s="40">
        <f t="shared" si="10"/>
        <v>0.16682051336570472</v>
      </c>
    </row>
    <row r="10" spans="1:19" x14ac:dyDescent="0.35">
      <c r="A10" s="38" t="s">
        <v>11</v>
      </c>
      <c r="B10" s="38" t="s">
        <v>28</v>
      </c>
      <c r="C10" s="39">
        <v>626653.63</v>
      </c>
      <c r="D10" s="39">
        <v>670732.57999999996</v>
      </c>
      <c r="E10" s="39">
        <v>477709.93</v>
      </c>
      <c r="F10" s="39">
        <v>492243.16</v>
      </c>
      <c r="G10" s="39">
        <v>810935.71</v>
      </c>
      <c r="H10" s="40">
        <f t="shared" si="0"/>
        <v>7.0340213300926629E-2</v>
      </c>
      <c r="I10" s="40">
        <f t="shared" si="1"/>
        <v>-0.28777884920991909</v>
      </c>
      <c r="J10" s="40">
        <f t="shared" si="2"/>
        <v>3.0422708608966915E-2</v>
      </c>
      <c r="K10" s="40">
        <f t="shared" si="3"/>
        <v>0.64742910800426356</v>
      </c>
      <c r="L10" s="40">
        <f t="shared" si="4"/>
        <v>0.11510329517605951</v>
      </c>
      <c r="M10" s="40">
        <f t="shared" si="5"/>
        <v>4.3402627156850636E-2</v>
      </c>
      <c r="N10" s="40">
        <f t="shared" si="6"/>
        <v>4.3991505886982092E-2</v>
      </c>
      <c r="O10" s="40">
        <f t="shared" si="7"/>
        <v>3.1750204811315658E-2</v>
      </c>
      <c r="P10" s="40">
        <f t="shared" si="8"/>
        <v>3.1683059883422446E-2</v>
      </c>
      <c r="Q10" s="41">
        <f t="shared" si="9"/>
        <v>4.9570905046500593E-2</v>
      </c>
      <c r="R10" s="40">
        <f t="shared" si="10"/>
        <v>4.0079660557014285E-2</v>
      </c>
    </row>
    <row r="11" spans="1:19" x14ac:dyDescent="0.35">
      <c r="A11" s="38" t="s">
        <v>12</v>
      </c>
      <c r="B11" s="38" t="s">
        <v>29</v>
      </c>
      <c r="C11" s="39">
        <v>311433.82</v>
      </c>
      <c r="D11" s="39">
        <v>339823.97</v>
      </c>
      <c r="E11" s="39">
        <v>318745.53999999998</v>
      </c>
      <c r="F11" s="39">
        <v>338014.11</v>
      </c>
      <c r="G11" s="39">
        <v>387676.15999999997</v>
      </c>
      <c r="H11" s="40">
        <f t="shared" si="0"/>
        <v>9.1159495779873756E-2</v>
      </c>
      <c r="I11" s="40">
        <f t="shared" si="1"/>
        <v>-6.2027496176917697E-2</v>
      </c>
      <c r="J11" s="40">
        <f t="shared" si="2"/>
        <v>6.0451261529808412E-2</v>
      </c>
      <c r="K11" s="40">
        <f t="shared" si="3"/>
        <v>0.14692300862824925</v>
      </c>
      <c r="L11" s="40">
        <f t="shared" si="4"/>
        <v>5.9126567440253429E-2</v>
      </c>
      <c r="M11" s="40">
        <f t="shared" si="5"/>
        <v>2.1570202942084182E-2</v>
      </c>
      <c r="N11" s="40">
        <f t="shared" si="6"/>
        <v>2.2288119919256978E-2</v>
      </c>
      <c r="O11" s="40">
        <f t="shared" si="7"/>
        <v>2.1184898077570642E-2</v>
      </c>
      <c r="P11" s="40">
        <f t="shared" si="8"/>
        <v>2.175616069215008E-2</v>
      </c>
      <c r="Q11" s="41">
        <f t="shared" si="9"/>
        <v>2.3697881199672376E-2</v>
      </c>
      <c r="R11" s="40">
        <f t="shared" si="10"/>
        <v>2.209945256614685E-2</v>
      </c>
      <c r="S11" s="43"/>
    </row>
    <row r="12" spans="1:19" x14ac:dyDescent="0.35">
      <c r="A12" s="38" t="s">
        <v>13</v>
      </c>
      <c r="B12" s="38" t="s">
        <v>30</v>
      </c>
      <c r="C12" s="39">
        <v>578668.73</v>
      </c>
      <c r="D12" s="39">
        <v>642841.16</v>
      </c>
      <c r="E12" s="39">
        <v>716460.88</v>
      </c>
      <c r="F12" s="39">
        <v>759427.64</v>
      </c>
      <c r="G12" s="39">
        <v>777491.65</v>
      </c>
      <c r="H12" s="40">
        <f t="shared" si="0"/>
        <v>0.11089666103091496</v>
      </c>
      <c r="I12" s="40">
        <f t="shared" si="1"/>
        <v>0.11452241172609415</v>
      </c>
      <c r="J12" s="40">
        <f t="shared" si="2"/>
        <v>5.997083888236858E-2</v>
      </c>
      <c r="K12" s="40">
        <f t="shared" si="3"/>
        <v>2.3786347834271623E-2</v>
      </c>
      <c r="L12" s="40">
        <f t="shared" si="4"/>
        <v>7.7294064868412338E-2</v>
      </c>
      <c r="M12" s="40">
        <f t="shared" si="5"/>
        <v>4.0079147288300664E-2</v>
      </c>
      <c r="N12" s="40">
        <f t="shared" si="6"/>
        <v>4.2162184330652913E-2</v>
      </c>
      <c r="O12" s="40">
        <f t="shared" si="7"/>
        <v>4.7618394031071216E-2</v>
      </c>
      <c r="P12" s="40">
        <f t="shared" si="8"/>
        <v>4.888029606190198E-2</v>
      </c>
      <c r="Q12" s="41">
        <f t="shared" si="9"/>
        <v>4.752653543472278E-2</v>
      </c>
      <c r="R12" s="40">
        <f t="shared" si="10"/>
        <v>4.5253311429329909E-2</v>
      </c>
      <c r="S12" s="43"/>
    </row>
    <row r="13" spans="1:19" x14ac:dyDescent="0.35">
      <c r="A13" s="38" t="s">
        <v>14</v>
      </c>
      <c r="B13" s="38" t="s">
        <v>31</v>
      </c>
      <c r="C13" s="39">
        <v>406491.83</v>
      </c>
      <c r="D13" s="39">
        <v>420077.15</v>
      </c>
      <c r="E13" s="39">
        <v>429239.83</v>
      </c>
      <c r="F13" s="39">
        <v>435228.33</v>
      </c>
      <c r="G13" s="39">
        <v>437220.78</v>
      </c>
      <c r="H13" s="40">
        <f t="shared" si="0"/>
        <v>3.3420893108724981E-2</v>
      </c>
      <c r="I13" s="40">
        <f t="shared" si="1"/>
        <v>2.1811898123951737E-2</v>
      </c>
      <c r="J13" s="40">
        <f t="shared" si="2"/>
        <v>1.3951408004238563E-2</v>
      </c>
      <c r="K13" s="40">
        <f t="shared" si="3"/>
        <v>4.5779418816785473E-3</v>
      </c>
      <c r="L13" s="40">
        <f t="shared" si="4"/>
        <v>1.8440535279648458E-2</v>
      </c>
      <c r="M13" s="40">
        <f t="shared" si="5"/>
        <v>2.8154011235514444E-2</v>
      </c>
      <c r="N13" s="40">
        <f t="shared" si="6"/>
        <v>2.7551705356569471E-2</v>
      </c>
      <c r="O13" s="40">
        <f t="shared" si="7"/>
        <v>2.8528719333245415E-2</v>
      </c>
      <c r="P13" s="40">
        <f t="shared" si="8"/>
        <v>2.801332016955187E-2</v>
      </c>
      <c r="Q13" s="41">
        <f t="shared" si="9"/>
        <v>2.672644637851369E-2</v>
      </c>
      <c r="R13" s="40">
        <f t="shared" si="10"/>
        <v>2.7794840494678973E-2</v>
      </c>
      <c r="S13" s="43"/>
    </row>
    <row r="14" spans="1:19" x14ac:dyDescent="0.35">
      <c r="A14" s="38" t="s">
        <v>15</v>
      </c>
      <c r="B14" s="38" t="s">
        <v>40</v>
      </c>
      <c r="C14" s="39">
        <v>258798.65</v>
      </c>
      <c r="D14" s="39">
        <v>271345.51</v>
      </c>
      <c r="E14" s="39">
        <v>270173.76</v>
      </c>
      <c r="F14" s="39">
        <v>275921.53999999998</v>
      </c>
      <c r="G14" s="39">
        <v>288220.82</v>
      </c>
      <c r="H14" s="40">
        <f t="shared" si="0"/>
        <v>4.8481164797420755E-2</v>
      </c>
      <c r="I14" s="40">
        <f t="shared" si="1"/>
        <v>-4.3182951507102513E-3</v>
      </c>
      <c r="J14" s="40">
        <f t="shared" si="2"/>
        <v>2.127438282681475E-2</v>
      </c>
      <c r="K14" s="40">
        <f t="shared" si="3"/>
        <v>4.457528034962413E-2</v>
      </c>
      <c r="L14" s="40">
        <f t="shared" si="4"/>
        <v>2.7503133205787345E-2</v>
      </c>
      <c r="M14" s="40">
        <f t="shared" si="5"/>
        <v>1.7924640945024578E-2</v>
      </c>
      <c r="N14" s="40">
        <f t="shared" si="6"/>
        <v>1.7796805994679966E-2</v>
      </c>
      <c r="O14" s="40">
        <f t="shared" si="7"/>
        <v>1.7956654605532779E-2</v>
      </c>
      <c r="P14" s="40">
        <f t="shared" si="8"/>
        <v>1.7759594008266447E-2</v>
      </c>
      <c r="Q14" s="41">
        <f t="shared" si="9"/>
        <v>1.7618371869016027E-2</v>
      </c>
      <c r="R14" s="40">
        <f t="shared" si="10"/>
        <v>1.7811213484503957E-2</v>
      </c>
    </row>
    <row r="15" spans="1:19" x14ac:dyDescent="0.35">
      <c r="A15" s="38" t="s">
        <v>16</v>
      </c>
      <c r="B15" s="38" t="s">
        <v>33</v>
      </c>
      <c r="C15" s="39">
        <v>57507.7</v>
      </c>
      <c r="D15" s="39">
        <v>63507.12</v>
      </c>
      <c r="E15" s="39">
        <v>59105.08</v>
      </c>
      <c r="F15" s="39">
        <v>60926.84</v>
      </c>
      <c r="G15" s="39">
        <v>64552.51</v>
      </c>
      <c r="H15" s="40">
        <f t="shared" si="0"/>
        <v>0.10432376881704547</v>
      </c>
      <c r="I15" s="40">
        <f t="shared" si="1"/>
        <v>-6.9315692476686092E-2</v>
      </c>
      <c r="J15" s="40">
        <f t="shared" si="2"/>
        <v>3.0822392931368923E-2</v>
      </c>
      <c r="K15" s="40">
        <f t="shared" si="3"/>
        <v>5.9508584394004443E-2</v>
      </c>
      <c r="L15" s="40">
        <f t="shared" si="4"/>
        <v>3.1334763416433188E-2</v>
      </c>
      <c r="M15" s="40">
        <f t="shared" si="5"/>
        <v>3.9830380648206232E-3</v>
      </c>
      <c r="N15" s="40">
        <f t="shared" si="6"/>
        <v>4.1652574016089669E-3</v>
      </c>
      <c r="O15" s="40">
        <f t="shared" si="7"/>
        <v>3.9283219324940484E-3</v>
      </c>
      <c r="P15" s="40">
        <f t="shared" si="8"/>
        <v>3.9215348776561933E-3</v>
      </c>
      <c r="Q15" s="41">
        <f t="shared" si="9"/>
        <v>3.9459679778108183E-3</v>
      </c>
      <c r="R15" s="40">
        <f t="shared" si="10"/>
        <v>3.98882405087813E-3</v>
      </c>
    </row>
    <row r="16" spans="1:19" x14ac:dyDescent="0.35">
      <c r="A16" s="38" t="s">
        <v>17</v>
      </c>
      <c r="B16" s="38" t="s">
        <v>34</v>
      </c>
      <c r="C16" s="39">
        <v>491854.99</v>
      </c>
      <c r="D16" s="39">
        <v>504081.74</v>
      </c>
      <c r="E16" s="39">
        <v>496673.3</v>
      </c>
      <c r="F16" s="39">
        <v>493077.43</v>
      </c>
      <c r="G16" s="39">
        <v>501291.29</v>
      </c>
      <c r="H16" s="40">
        <f t="shared" si="0"/>
        <v>2.4858444559035582E-2</v>
      </c>
      <c r="I16" s="40">
        <f t="shared" si="1"/>
        <v>-1.4696902133372262E-2</v>
      </c>
      <c r="J16" s="40">
        <f t="shared" si="2"/>
        <v>-7.2399100173091554E-3</v>
      </c>
      <c r="K16" s="40">
        <f t="shared" si="3"/>
        <v>1.6658357288833896E-2</v>
      </c>
      <c r="L16" s="40">
        <f t="shared" si="4"/>
        <v>4.8949974242970149E-3</v>
      </c>
      <c r="M16" s="40">
        <f t="shared" si="5"/>
        <v>3.4066344985836106E-2</v>
      </c>
      <c r="N16" s="40">
        <f t="shared" si="6"/>
        <v>3.3061335462085617E-2</v>
      </c>
      <c r="O16" s="40">
        <f t="shared" si="7"/>
        <v>3.3010574009445487E-2</v>
      </c>
      <c r="P16" s="40">
        <f t="shared" si="8"/>
        <v>3.1736757381969592E-2</v>
      </c>
      <c r="Q16" s="41">
        <f t="shared" si="9"/>
        <v>3.0642950644296812E-2</v>
      </c>
      <c r="R16" s="40">
        <f t="shared" si="10"/>
        <v>3.2503592496726727E-2</v>
      </c>
      <c r="S16" s="42"/>
    </row>
    <row r="17" spans="1:20" x14ac:dyDescent="0.35">
      <c r="A17" s="38" t="s">
        <v>18</v>
      </c>
      <c r="B17" s="38" t="s">
        <v>35</v>
      </c>
      <c r="C17" s="39">
        <v>838809.95</v>
      </c>
      <c r="D17" s="39">
        <v>902906.52</v>
      </c>
      <c r="E17" s="39">
        <v>897457.01</v>
      </c>
      <c r="F17" s="39">
        <v>897860.63</v>
      </c>
      <c r="G17" s="39">
        <v>913086.45</v>
      </c>
      <c r="H17" s="40">
        <f t="shared" si="0"/>
        <v>7.6413697763122707E-2</v>
      </c>
      <c r="I17" s="40">
        <f t="shared" si="1"/>
        <v>-6.0355196017412849E-3</v>
      </c>
      <c r="J17" s="40">
        <f t="shared" si="2"/>
        <v>4.4973741973445094E-4</v>
      </c>
      <c r="K17" s="40">
        <f t="shared" si="3"/>
        <v>1.6957887996492227E-2</v>
      </c>
      <c r="L17" s="40">
        <f t="shared" si="4"/>
        <v>2.1946450894402024E-2</v>
      </c>
      <c r="M17" s="40">
        <f t="shared" si="5"/>
        <v>5.8096775910013512E-2</v>
      </c>
      <c r="N17" s="40">
        <f t="shared" si="6"/>
        <v>5.9219156299183374E-2</v>
      </c>
      <c r="O17" s="40">
        <f t="shared" si="7"/>
        <v>5.9648004128469684E-2</v>
      </c>
      <c r="P17" s="40">
        <f t="shared" si="8"/>
        <v>5.7790487342185531E-2</v>
      </c>
      <c r="Q17" s="41">
        <f t="shared" si="9"/>
        <v>5.5815178877985663E-2</v>
      </c>
      <c r="R17" s="40">
        <f t="shared" si="10"/>
        <v>5.8113920511567552E-2</v>
      </c>
      <c r="S17" s="42"/>
    </row>
    <row r="18" spans="1:20" x14ac:dyDescent="0.35">
      <c r="A18" s="38" t="s">
        <v>19</v>
      </c>
      <c r="B18" s="38" t="s">
        <v>36</v>
      </c>
      <c r="C18" s="39">
        <v>196374.75</v>
      </c>
      <c r="D18" s="39">
        <v>210084.54</v>
      </c>
      <c r="E18" s="39">
        <v>223923.88</v>
      </c>
      <c r="F18" s="39">
        <v>224195.37</v>
      </c>
      <c r="G18" s="39">
        <v>229613.98</v>
      </c>
      <c r="H18" s="40">
        <f>(D18-C18)/C18</f>
        <v>6.9814423697547714E-2</v>
      </c>
      <c r="I18" s="40">
        <f t="shared" si="1"/>
        <v>6.5875099614659871E-2</v>
      </c>
      <c r="J18" s="40">
        <f t="shared" si="2"/>
        <v>1.2124209351856118E-3</v>
      </c>
      <c r="K18" s="40">
        <f t="shared" si="3"/>
        <v>2.4169143189710009E-2</v>
      </c>
      <c r="L18" s="40">
        <f t="shared" si="4"/>
        <v>4.0267771859275797E-2</v>
      </c>
      <c r="M18" s="40">
        <f t="shared" si="5"/>
        <v>1.3601102186657331E-2</v>
      </c>
      <c r="N18" s="40">
        <f t="shared" si="6"/>
        <v>1.3778867396263836E-2</v>
      </c>
      <c r="O18" s="40">
        <f t="shared" si="7"/>
        <v>1.4882732398182448E-2</v>
      </c>
      <c r="P18" s="40">
        <f t="shared" si="8"/>
        <v>1.4430257056890446E-2</v>
      </c>
      <c r="Q18" s="41">
        <f t="shared" si="9"/>
        <v>1.4035851004673462E-2</v>
      </c>
      <c r="R18" s="40">
        <f t="shared" si="10"/>
        <v>1.4145762008533505E-2</v>
      </c>
      <c r="S18" s="42"/>
    </row>
    <row r="19" spans="1:20" x14ac:dyDescent="0.35">
      <c r="A19" s="38" t="s">
        <v>20</v>
      </c>
      <c r="B19" s="38" t="s">
        <v>39</v>
      </c>
      <c r="C19" s="39">
        <v>365361.46</v>
      </c>
      <c r="D19" s="39">
        <v>402732.5</v>
      </c>
      <c r="E19" s="39">
        <v>371297.54</v>
      </c>
      <c r="F19" s="39">
        <v>373610.54</v>
      </c>
      <c r="G19" s="39">
        <v>415401.89</v>
      </c>
      <c r="H19" s="40">
        <f t="shared" si="0"/>
        <v>0.10228511786656419</v>
      </c>
      <c r="I19" s="40">
        <f t="shared" si="1"/>
        <v>-7.8054192298858474E-2</v>
      </c>
      <c r="J19" s="40">
        <f t="shared" si="2"/>
        <v>6.2295053180260775E-3</v>
      </c>
      <c r="K19" s="40">
        <f t="shared" si="3"/>
        <v>0.1118580594648107</v>
      </c>
      <c r="L19" s="40">
        <f t="shared" si="4"/>
        <v>3.5579622587635626E-2</v>
      </c>
      <c r="M19" s="40">
        <f t="shared" si="5"/>
        <v>2.5305282642123363E-2</v>
      </c>
      <c r="N19" s="40">
        <f>D19/$D$20</f>
        <v>2.6414117448460631E-2</v>
      </c>
      <c r="O19" s="40">
        <f t="shared" si="7"/>
        <v>2.4677680325668899E-2</v>
      </c>
      <c r="P19" s="40">
        <f t="shared" si="8"/>
        <v>2.4047312535328672E-2</v>
      </c>
      <c r="Q19" s="41">
        <f t="shared" si="9"/>
        <v>2.5392700545061563E-2</v>
      </c>
      <c r="R19" s="40">
        <f t="shared" si="10"/>
        <v>2.5167418699328627E-2</v>
      </c>
      <c r="S19" s="42"/>
    </row>
    <row r="20" spans="1:20" x14ac:dyDescent="0.35">
      <c r="A20" s="44"/>
      <c r="B20" s="44" t="s">
        <v>82</v>
      </c>
      <c r="C20" s="45">
        <f t="shared" ref="C20:L20" si="11">SUM(C3:C19)</f>
        <v>14438149.740000002</v>
      </c>
      <c r="D20" s="45">
        <f t="shared" si="11"/>
        <v>15246865.649999999</v>
      </c>
      <c r="E20" s="45">
        <f t="shared" si="11"/>
        <v>15045884.99</v>
      </c>
      <c r="F20" s="45">
        <f t="shared" si="11"/>
        <v>15536477.909999998</v>
      </c>
      <c r="G20" s="45">
        <f t="shared" si="11"/>
        <v>16359106.399999997</v>
      </c>
      <c r="H20" s="46">
        <f t="shared" si="11"/>
        <v>1.0931305890954168</v>
      </c>
      <c r="I20" s="46">
        <f t="shared" si="11"/>
        <v>-0.3113794635503726</v>
      </c>
      <c r="J20" s="46">
        <f t="shared" si="11"/>
        <v>0.56187022601075443</v>
      </c>
      <c r="K20" s="46">
        <f t="shared" si="11"/>
        <v>1.2277609774879461</v>
      </c>
      <c r="L20" s="46">
        <f t="shared" si="11"/>
        <v>0.64284558226093613</v>
      </c>
      <c r="M20" s="44"/>
      <c r="N20" s="44"/>
      <c r="O20" s="44"/>
      <c r="P20" s="44"/>
      <c r="Q20" s="44"/>
      <c r="R20" s="44"/>
    </row>
    <row r="22" spans="1:20" ht="15.75" customHeight="1" x14ac:dyDescent="0.35">
      <c r="A22" s="78" t="s">
        <v>38</v>
      </c>
      <c r="B22" s="79"/>
      <c r="C22" s="79"/>
      <c r="D22" s="79"/>
      <c r="E22" s="79"/>
      <c r="F22" s="79"/>
      <c r="G22" s="80"/>
      <c r="H22" s="73" t="s">
        <v>65</v>
      </c>
      <c r="I22" s="73"/>
      <c r="J22" s="73"/>
      <c r="K22" s="73"/>
      <c r="L22" s="74" t="s">
        <v>66</v>
      </c>
      <c r="M22" s="75" t="s">
        <v>67</v>
      </c>
      <c r="N22" s="76"/>
      <c r="O22" s="76"/>
      <c r="P22" s="76"/>
      <c r="Q22" s="76"/>
      <c r="R22" s="71" t="s">
        <v>68</v>
      </c>
    </row>
    <row r="23" spans="1:20" ht="15" customHeight="1" x14ac:dyDescent="0.35">
      <c r="A23" s="34"/>
      <c r="B23" s="33" t="s">
        <v>0</v>
      </c>
      <c r="C23" s="35">
        <v>2018</v>
      </c>
      <c r="D23" s="35">
        <v>2019</v>
      </c>
      <c r="E23" s="35">
        <v>2020</v>
      </c>
      <c r="F23" s="35">
        <v>2021</v>
      </c>
      <c r="G23" s="35">
        <v>2022</v>
      </c>
      <c r="H23" s="36">
        <v>2019</v>
      </c>
      <c r="I23" s="36">
        <v>2020</v>
      </c>
      <c r="J23" s="36">
        <v>2021</v>
      </c>
      <c r="K23" s="36">
        <v>2022</v>
      </c>
      <c r="L23" s="74"/>
      <c r="M23" s="37">
        <v>2018</v>
      </c>
      <c r="N23" s="37">
        <v>2019</v>
      </c>
      <c r="O23" s="37">
        <v>2020</v>
      </c>
      <c r="P23" s="37">
        <v>2021</v>
      </c>
      <c r="Q23" s="37">
        <v>2022</v>
      </c>
      <c r="R23" s="72"/>
    </row>
    <row r="24" spans="1:20" ht="15.75" customHeight="1" x14ac:dyDescent="0.35">
      <c r="A24" s="47" t="s">
        <v>4</v>
      </c>
      <c r="B24" s="47" t="s">
        <v>21</v>
      </c>
      <c r="C24" s="39">
        <v>121554478.24000001</v>
      </c>
      <c r="D24" s="39">
        <v>123150021.53999999</v>
      </c>
      <c r="E24" s="39">
        <v>126111758.09</v>
      </c>
      <c r="F24" s="39">
        <v>127089152.21000001</v>
      </c>
      <c r="G24" s="39">
        <v>130801318.09</v>
      </c>
      <c r="H24" s="40">
        <f>(D24-C24)/C24</f>
        <v>1.3126158107064587E-2</v>
      </c>
      <c r="I24" s="40">
        <f>(E24-D24)/D24</f>
        <v>2.4049825675735013E-2</v>
      </c>
      <c r="J24" s="40">
        <f>(F24-E24)/E24</f>
        <v>7.7502219840792702E-3</v>
      </c>
      <c r="K24" s="40">
        <f>(G24-F24)/F24</f>
        <v>2.9209148188085114E-2</v>
      </c>
      <c r="L24" s="40">
        <f>AVERAGE(H24:K24)</f>
        <v>1.8533838488740996E-2</v>
      </c>
      <c r="M24" s="40">
        <f>C24/$C$41</f>
        <v>0.12916334303331078</v>
      </c>
      <c r="N24" s="40">
        <f>D24/$D$41</f>
        <v>0.12420369823471203</v>
      </c>
      <c r="O24" s="40">
        <f>E24/$E$41</f>
        <v>0.1306549888434228</v>
      </c>
      <c r="P24" s="40">
        <f>F24/$F$41</f>
        <v>0.12742746551874107</v>
      </c>
      <c r="Q24" s="41">
        <f>G24/$G$41</f>
        <v>0.12453447826746337</v>
      </c>
      <c r="R24" s="40">
        <f>AVERAGE(M24:Q24)</f>
        <v>0.12719679477953</v>
      </c>
      <c r="T24" s="42"/>
    </row>
    <row r="25" spans="1:20" x14ac:dyDescent="0.35">
      <c r="A25" s="47" t="s">
        <v>5</v>
      </c>
      <c r="B25" s="47" t="s">
        <v>22</v>
      </c>
      <c r="C25" s="39">
        <v>20855981.920000002</v>
      </c>
      <c r="D25" s="39">
        <v>21557115.27</v>
      </c>
      <c r="E25" s="39">
        <v>21385267.52</v>
      </c>
      <c r="F25" s="39">
        <v>22326160.09</v>
      </c>
      <c r="G25" s="39">
        <v>20942664.130000003</v>
      </c>
      <c r="H25" s="40">
        <f t="shared" ref="H25:H40" si="12">(D25-C25)/C25</f>
        <v>3.3617853750038049E-2</v>
      </c>
      <c r="I25" s="40">
        <f t="shared" ref="I25:I40" si="13">(E25-D25)/D25</f>
        <v>-7.9717414806030305E-3</v>
      </c>
      <c r="J25" s="40">
        <f t="shared" ref="J25:J40" si="14">(F25-E25)/E25</f>
        <v>4.399723169794606E-2</v>
      </c>
      <c r="K25" s="40">
        <f t="shared" ref="K25:K40" si="15">(G25-F25)/F25</f>
        <v>-6.1967483634575923E-2</v>
      </c>
      <c r="L25" s="40">
        <f t="shared" ref="L25:L40" si="16">AVERAGE(H25:K25)</f>
        <v>1.9189650832012878E-3</v>
      </c>
      <c r="M25" s="40">
        <f t="shared" ref="M25:M40" si="17">C25/$C$41</f>
        <v>2.2161489942894002E-2</v>
      </c>
      <c r="N25" s="40">
        <f t="shared" ref="N25:N40" si="18">D25/$D$41</f>
        <v>2.174155884281612E-2</v>
      </c>
      <c r="O25" s="40">
        <f t="shared" ref="O25:O40" si="19">E25/$E$41</f>
        <v>2.2155681052715169E-2</v>
      </c>
      <c r="P25" s="40">
        <f t="shared" ref="P25:P40" si="20">F25/$F$41</f>
        <v>2.2385592676968945E-2</v>
      </c>
      <c r="Q25" s="41">
        <f t="shared" ref="Q25:Q40" si="21">G25/$G$41</f>
        <v>1.9939277287448549E-2</v>
      </c>
      <c r="R25" s="40">
        <f t="shared" ref="R25:R40" si="22">AVERAGE(M25:Q25)</f>
        <v>2.1676719960568559E-2</v>
      </c>
      <c r="T25" s="42"/>
    </row>
    <row r="26" spans="1:20" x14ac:dyDescent="0.35">
      <c r="A26" s="47" t="s">
        <v>6</v>
      </c>
      <c r="B26" s="47" t="s">
        <v>23</v>
      </c>
      <c r="C26" s="39">
        <v>322143287.28000003</v>
      </c>
      <c r="D26" s="39">
        <v>338470983.19999999</v>
      </c>
      <c r="E26" s="39">
        <v>325617665.71999991</v>
      </c>
      <c r="F26" s="39">
        <v>333239628.96000004</v>
      </c>
      <c r="G26" s="39">
        <v>346169652.54000002</v>
      </c>
      <c r="H26" s="40">
        <f t="shared" si="12"/>
        <v>5.068457597816798E-2</v>
      </c>
      <c r="I26" s="40">
        <f t="shared" si="13"/>
        <v>-3.7974651057178357E-2</v>
      </c>
      <c r="J26" s="40">
        <f t="shared" si="14"/>
        <v>2.3407708003638505E-2</v>
      </c>
      <c r="K26" s="40">
        <f t="shared" si="15"/>
        <v>3.8800978204041936E-2</v>
      </c>
      <c r="L26" s="40">
        <f t="shared" si="16"/>
        <v>1.8729652782167518E-2</v>
      </c>
      <c r="M26" s="40">
        <f t="shared" si="17"/>
        <v>0.34230827628309207</v>
      </c>
      <c r="N26" s="40">
        <f t="shared" si="18"/>
        <v>0.34136695497795266</v>
      </c>
      <c r="O26" s="40">
        <f t="shared" si="19"/>
        <v>0.3373481832796798</v>
      </c>
      <c r="P26" s="40">
        <f t="shared" si="20"/>
        <v>0.33412671805861022</v>
      </c>
      <c r="Q26" s="41">
        <f t="shared" si="21"/>
        <v>0.32958427101961918</v>
      </c>
      <c r="R26" s="40">
        <f t="shared" si="22"/>
        <v>0.33694688072379081</v>
      </c>
      <c r="T26" s="42"/>
    </row>
    <row r="27" spans="1:20" x14ac:dyDescent="0.35">
      <c r="A27" s="38" t="s">
        <v>7</v>
      </c>
      <c r="B27" s="38" t="s">
        <v>24</v>
      </c>
      <c r="C27" s="39">
        <v>1028917.24</v>
      </c>
      <c r="D27" s="39">
        <v>1085272.3800000001</v>
      </c>
      <c r="E27" s="39">
        <v>1104726.8199999998</v>
      </c>
      <c r="F27" s="39">
        <v>1170513.29</v>
      </c>
      <c r="G27" s="39">
        <v>1214862.96</v>
      </c>
      <c r="H27" s="40">
        <f t="shared" si="12"/>
        <v>5.4771305027409331E-2</v>
      </c>
      <c r="I27" s="40">
        <f t="shared" si="13"/>
        <v>1.7925859312847996E-2</v>
      </c>
      <c r="J27" s="40">
        <f t="shared" si="14"/>
        <v>5.9549989019004913E-2</v>
      </c>
      <c r="K27" s="40">
        <f t="shared" si="15"/>
        <v>3.7889078559714538E-2</v>
      </c>
      <c r="L27" s="40">
        <f t="shared" si="16"/>
        <v>4.2534057979744196E-2</v>
      </c>
      <c r="M27" s="40">
        <f t="shared" si="17"/>
        <v>1.0933236878415097E-3</v>
      </c>
      <c r="N27" s="40">
        <f t="shared" si="18"/>
        <v>1.094558015519351E-3</v>
      </c>
      <c r="O27" s="40">
        <f t="shared" si="19"/>
        <v>1.1445250825789191E-3</v>
      </c>
      <c r="P27" s="40">
        <f t="shared" si="20"/>
        <v>1.1736292146653164E-3</v>
      </c>
      <c r="Q27" s="41">
        <f t="shared" si="21"/>
        <v>1.1566574947353898E-3</v>
      </c>
      <c r="R27" s="40">
        <f t="shared" si="22"/>
        <v>1.1325386990680972E-3</v>
      </c>
    </row>
    <row r="28" spans="1:20" x14ac:dyDescent="0.35">
      <c r="A28" s="38" t="s">
        <v>8</v>
      </c>
      <c r="B28" s="38" t="s">
        <v>25</v>
      </c>
      <c r="C28" s="39">
        <v>658880.39999999991</v>
      </c>
      <c r="D28" s="39">
        <v>687508.14</v>
      </c>
      <c r="E28" s="39">
        <v>703223.81</v>
      </c>
      <c r="F28" s="39">
        <v>744859.73</v>
      </c>
      <c r="G28" s="39">
        <v>752408.73999999987</v>
      </c>
      <c r="H28" s="40">
        <f t="shared" si="12"/>
        <v>4.3449069057146197E-2</v>
      </c>
      <c r="I28" s="40">
        <f t="shared" si="13"/>
        <v>2.2858885714429567E-2</v>
      </c>
      <c r="J28" s="40">
        <f t="shared" si="14"/>
        <v>5.9207210290561578E-2</v>
      </c>
      <c r="K28" s="40">
        <f t="shared" si="15"/>
        <v>1.013480752946584E-2</v>
      </c>
      <c r="L28" s="40">
        <f t="shared" si="16"/>
        <v>3.3912493147900791E-2</v>
      </c>
      <c r="M28" s="40">
        <f t="shared" si="17"/>
        <v>7.0012389798667285E-4</v>
      </c>
      <c r="N28" s="40">
        <f t="shared" si="18"/>
        <v>6.9339048817569659E-4</v>
      </c>
      <c r="O28" s="40">
        <f t="shared" si="19"/>
        <v>7.2855775259598782E-4</v>
      </c>
      <c r="P28" s="40">
        <f t="shared" si="20"/>
        <v>7.4684255823846267E-4</v>
      </c>
      <c r="Q28" s="41">
        <f t="shared" si="21"/>
        <v>7.1635998205543379E-4</v>
      </c>
      <c r="R28" s="40">
        <f t="shared" si="22"/>
        <v>7.1705493581045068E-4</v>
      </c>
    </row>
    <row r="29" spans="1:20" ht="15" customHeight="1" x14ac:dyDescent="0.35">
      <c r="A29" s="38" t="s">
        <v>9</v>
      </c>
      <c r="B29" s="38" t="s">
        <v>26</v>
      </c>
      <c r="C29" s="39">
        <v>98393741.00999999</v>
      </c>
      <c r="D29" s="39">
        <v>103262318.14000002</v>
      </c>
      <c r="E29" s="39">
        <v>99380707.830000013</v>
      </c>
      <c r="F29" s="39">
        <v>106701145.55</v>
      </c>
      <c r="G29" s="39">
        <v>108657606.65000001</v>
      </c>
      <c r="H29" s="40">
        <f t="shared" si="12"/>
        <v>4.9480557198300044E-2</v>
      </c>
      <c r="I29" s="40">
        <f t="shared" si="13"/>
        <v>-3.7589804101990323E-2</v>
      </c>
      <c r="J29" s="40">
        <f t="shared" si="14"/>
        <v>7.3660551226122042E-2</v>
      </c>
      <c r="K29" s="40">
        <f t="shared" si="15"/>
        <v>1.8335895926095885E-2</v>
      </c>
      <c r="L29" s="40">
        <f t="shared" si="16"/>
        <v>2.5971800062131914E-2</v>
      </c>
      <c r="M29" s="40">
        <f t="shared" si="17"/>
        <v>0.10455282854583678</v>
      </c>
      <c r="N29" s="40">
        <f t="shared" si="18"/>
        <v>0.10414583481913203</v>
      </c>
      <c r="O29" s="40">
        <f t="shared" si="19"/>
        <v>0.1029609409101539</v>
      </c>
      <c r="P29" s="40">
        <f t="shared" si="20"/>
        <v>0.10698518566648321</v>
      </c>
      <c r="Q29" s="41">
        <f t="shared" si="21"/>
        <v>0.10345169721178464</v>
      </c>
      <c r="R29" s="40">
        <f t="shared" si="22"/>
        <v>0.1044192974306781</v>
      </c>
      <c r="T29" s="43"/>
    </row>
    <row r="30" spans="1:20" x14ac:dyDescent="0.35">
      <c r="A30" s="38" t="s">
        <v>10</v>
      </c>
      <c r="B30" s="38" t="s">
        <v>27</v>
      </c>
      <c r="C30" s="39">
        <v>136581237.14999998</v>
      </c>
      <c r="D30" s="39">
        <v>144729667.37</v>
      </c>
      <c r="E30" s="39">
        <v>139233050.99000001</v>
      </c>
      <c r="F30" s="39">
        <v>147313381.30000001</v>
      </c>
      <c r="G30" s="39">
        <v>153670444.84999999</v>
      </c>
      <c r="H30" s="40">
        <f t="shared" si="12"/>
        <v>5.9659953226599033E-2</v>
      </c>
      <c r="I30" s="40">
        <f t="shared" si="13"/>
        <v>-3.7978504890417167E-2</v>
      </c>
      <c r="J30" s="40">
        <f t="shared" si="14"/>
        <v>5.8034570474077653E-2</v>
      </c>
      <c r="K30" s="40">
        <f t="shared" si="15"/>
        <v>4.3153334027775665E-2</v>
      </c>
      <c r="L30" s="40">
        <f t="shared" si="16"/>
        <v>3.0717338209508796E-2</v>
      </c>
      <c r="M30" s="40">
        <f t="shared" si="17"/>
        <v>0.14513072197215179</v>
      </c>
      <c r="N30" s="40">
        <f t="shared" si="18"/>
        <v>0.14596798040993447</v>
      </c>
      <c r="O30" s="40">
        <f t="shared" si="19"/>
        <v>0.14424898200809921</v>
      </c>
      <c r="P30" s="40">
        <f t="shared" si="20"/>
        <v>0.14770553182254881</v>
      </c>
      <c r="Q30" s="41">
        <f t="shared" si="21"/>
        <v>0.1463079191706313</v>
      </c>
      <c r="R30" s="40">
        <f t="shared" si="22"/>
        <v>0.14587222707667311</v>
      </c>
      <c r="T30" s="43"/>
    </row>
    <row r="31" spans="1:20" x14ac:dyDescent="0.35">
      <c r="A31" s="38" t="s">
        <v>11</v>
      </c>
      <c r="B31" s="38" t="s">
        <v>28</v>
      </c>
      <c r="C31" s="39">
        <v>32121009.330000002</v>
      </c>
      <c r="D31" s="39">
        <v>34848585.600000001</v>
      </c>
      <c r="E31" s="39">
        <v>23564630.809999999</v>
      </c>
      <c r="F31" s="39">
        <v>24336428.579999998</v>
      </c>
      <c r="G31" s="39">
        <v>42108260.459999993</v>
      </c>
      <c r="H31" s="40">
        <f t="shared" si="12"/>
        <v>8.491564639136448E-2</v>
      </c>
      <c r="I31" s="40">
        <f t="shared" si="13"/>
        <v>-0.32379950565339449</v>
      </c>
      <c r="J31" s="40">
        <f t="shared" si="14"/>
        <v>3.275238115220018E-2</v>
      </c>
      <c r="K31" s="40">
        <f t="shared" si="15"/>
        <v>0.73025636533230365</v>
      </c>
      <c r="L31" s="40">
        <f t="shared" si="16"/>
        <v>0.13103122180561844</v>
      </c>
      <c r="M31" s="40">
        <f t="shared" si="17"/>
        <v>3.4131666778046355E-2</v>
      </c>
      <c r="N31" s="40">
        <f t="shared" si="18"/>
        <v>3.5146751544522153E-2</v>
      </c>
      <c r="O31" s="40">
        <f t="shared" si="19"/>
        <v>2.4413556849970382E-2</v>
      </c>
      <c r="P31" s="40">
        <f t="shared" si="20"/>
        <v>2.4401212533096447E-2</v>
      </c>
      <c r="Q31" s="41">
        <f t="shared" si="21"/>
        <v>4.0090805839803415E-2</v>
      </c>
      <c r="R31" s="40">
        <f t="shared" si="22"/>
        <v>3.1636798709087748E-2</v>
      </c>
      <c r="T31" s="43"/>
    </row>
    <row r="32" spans="1:20" x14ac:dyDescent="0.35">
      <c r="A32" s="38" t="s">
        <v>12</v>
      </c>
      <c r="B32" s="38" t="s">
        <v>29</v>
      </c>
      <c r="C32" s="39">
        <v>30660788</v>
      </c>
      <c r="D32" s="39">
        <v>33442256.07</v>
      </c>
      <c r="E32" s="39">
        <v>30773744.740000002</v>
      </c>
      <c r="F32" s="39">
        <v>32595121.220000003</v>
      </c>
      <c r="G32" s="39">
        <v>38132452.740000002</v>
      </c>
      <c r="H32" s="40">
        <f t="shared" si="12"/>
        <v>9.0717435898907767E-2</v>
      </c>
      <c r="I32" s="40">
        <f t="shared" si="13"/>
        <v>-7.9794596525257638E-2</v>
      </c>
      <c r="J32" s="40">
        <f t="shared" si="14"/>
        <v>5.9186052766355669E-2</v>
      </c>
      <c r="K32" s="40">
        <f t="shared" si="15"/>
        <v>0.1698822189562024</v>
      </c>
      <c r="L32" s="40">
        <f t="shared" si="16"/>
        <v>5.9997777774052047E-2</v>
      </c>
      <c r="M32" s="40">
        <f t="shared" si="17"/>
        <v>3.2580040945068341E-2</v>
      </c>
      <c r="N32" s="40">
        <f t="shared" si="18"/>
        <v>3.3728389400704335E-2</v>
      </c>
      <c r="O32" s="40">
        <f t="shared" si="19"/>
        <v>3.1882382234379981E-2</v>
      </c>
      <c r="P32" s="40">
        <f t="shared" si="20"/>
        <v>3.2681889941932558E-2</v>
      </c>
      <c r="Q32" s="41">
        <f t="shared" si="21"/>
        <v>3.6305483586695289E-2</v>
      </c>
      <c r="R32" s="40">
        <f t="shared" si="22"/>
        <v>3.3435637221756097E-2</v>
      </c>
    </row>
    <row r="33" spans="1:20" x14ac:dyDescent="0.35">
      <c r="A33" s="38" t="s">
        <v>13</v>
      </c>
      <c r="B33" s="38" t="s">
        <v>30</v>
      </c>
      <c r="C33" s="39">
        <v>45500915.209999993</v>
      </c>
      <c r="D33" s="39">
        <v>50789278.300000004</v>
      </c>
      <c r="E33" s="39">
        <v>58739211.800000004</v>
      </c>
      <c r="F33" s="39">
        <v>62288935.489999995</v>
      </c>
      <c r="G33" s="39">
        <v>63846514.149999999</v>
      </c>
      <c r="H33" s="40">
        <f t="shared" si="12"/>
        <v>0.11622542240288296</v>
      </c>
      <c r="I33" s="40">
        <f t="shared" si="13"/>
        <v>0.1565277902363893</v>
      </c>
      <c r="J33" s="40">
        <f t="shared" si="14"/>
        <v>6.0431925816205621E-2</v>
      </c>
      <c r="K33" s="40">
        <f t="shared" si="15"/>
        <v>2.5005703625326219E-2</v>
      </c>
      <c r="L33" s="40">
        <f t="shared" si="16"/>
        <v>8.9547710520201024E-2</v>
      </c>
      <c r="M33" s="40">
        <f t="shared" si="17"/>
        <v>4.8349105723567265E-2</v>
      </c>
      <c r="N33" s="40">
        <f t="shared" si="18"/>
        <v>5.1223833472761965E-2</v>
      </c>
      <c r="O33" s="40">
        <f t="shared" si="19"/>
        <v>6.0855317367976676E-2</v>
      </c>
      <c r="P33" s="40">
        <f t="shared" si="20"/>
        <v>6.2454749609436082E-2</v>
      </c>
      <c r="Q33" s="41">
        <f t="shared" si="21"/>
        <v>6.0787555087140538E-2</v>
      </c>
      <c r="R33" s="40">
        <f t="shared" si="22"/>
        <v>5.6734112252176505E-2</v>
      </c>
    </row>
    <row r="34" spans="1:20" ht="15" customHeight="1" x14ac:dyDescent="0.35">
      <c r="A34" s="38" t="s">
        <v>14</v>
      </c>
      <c r="B34" s="38" t="s">
        <v>31</v>
      </c>
      <c r="C34" s="39">
        <v>25635546.800000001</v>
      </c>
      <c r="D34" s="39">
        <v>26533033.039999999</v>
      </c>
      <c r="E34" s="39">
        <v>27106148.950000003</v>
      </c>
      <c r="F34" s="39">
        <v>27545685.600000001</v>
      </c>
      <c r="G34" s="39">
        <v>27690762.459999997</v>
      </c>
      <c r="H34" s="40">
        <f t="shared" si="12"/>
        <v>3.5009443995943877E-2</v>
      </c>
      <c r="I34" s="40">
        <f t="shared" si="13"/>
        <v>2.1600090315193152E-2</v>
      </c>
      <c r="J34" s="40">
        <f t="shared" si="14"/>
        <v>1.6215385328648777E-2</v>
      </c>
      <c r="K34" s="40">
        <f t="shared" si="15"/>
        <v>5.2667725213561452E-3</v>
      </c>
      <c r="L34" s="40">
        <f t="shared" si="16"/>
        <v>1.9522923040285488E-2</v>
      </c>
      <c r="M34" s="40">
        <f t="shared" si="17"/>
        <v>2.7240238065414878E-2</v>
      </c>
      <c r="N34" s="40">
        <f t="shared" si="18"/>
        <v>2.6760050771744297E-2</v>
      </c>
      <c r="O34" s="40">
        <f t="shared" si="19"/>
        <v>2.8082659716177835E-2</v>
      </c>
      <c r="P34" s="40">
        <f t="shared" si="20"/>
        <v>2.7619012645423029E-2</v>
      </c>
      <c r="Q34" s="41">
        <f t="shared" si="21"/>
        <v>2.6364066556359884E-2</v>
      </c>
      <c r="R34" s="40">
        <f t="shared" si="22"/>
        <v>2.7213205551023984E-2</v>
      </c>
      <c r="T34" s="42"/>
    </row>
    <row r="35" spans="1:20" x14ac:dyDescent="0.35">
      <c r="A35" s="38" t="s">
        <v>15</v>
      </c>
      <c r="B35" s="38" t="s">
        <v>32</v>
      </c>
      <c r="C35" s="39">
        <v>17797501.700000003</v>
      </c>
      <c r="D35" s="39">
        <v>18782400.300000001</v>
      </c>
      <c r="E35" s="39">
        <v>18730350.949999999</v>
      </c>
      <c r="F35" s="39">
        <v>19133493.479999997</v>
      </c>
      <c r="G35" s="39">
        <v>20107096.18</v>
      </c>
      <c r="H35" s="40">
        <f t="shared" si="12"/>
        <v>5.5339149089672378E-2</v>
      </c>
      <c r="I35" s="40">
        <f t="shared" si="13"/>
        <v>-2.7711766956644772E-3</v>
      </c>
      <c r="J35" s="40">
        <f t="shared" si="14"/>
        <v>2.1523490460812613E-2</v>
      </c>
      <c r="K35" s="40">
        <f t="shared" si="15"/>
        <v>5.0884732629600436E-2</v>
      </c>
      <c r="L35" s="40">
        <f t="shared" si="16"/>
        <v>3.124404887110524E-2</v>
      </c>
      <c r="M35" s="40">
        <f t="shared" si="17"/>
        <v>1.8911560071643414E-2</v>
      </c>
      <c r="N35" s="40">
        <f t="shared" si="18"/>
        <v>1.8943103296389117E-2</v>
      </c>
      <c r="O35" s="40">
        <f t="shared" si="19"/>
        <v>1.9405119962400196E-2</v>
      </c>
      <c r="P35" s="40">
        <f t="shared" si="20"/>
        <v>1.9184427138572983E-2</v>
      </c>
      <c r="Q35" s="41">
        <f t="shared" si="21"/>
        <v>1.9143742347665558E-2</v>
      </c>
      <c r="R35" s="40">
        <f t="shared" si="22"/>
        <v>1.9117590563334251E-2</v>
      </c>
      <c r="T35" s="42"/>
    </row>
    <row r="36" spans="1:20" x14ac:dyDescent="0.35">
      <c r="A36" s="38" t="s">
        <v>16</v>
      </c>
      <c r="B36" s="38" t="s">
        <v>33</v>
      </c>
      <c r="C36" s="39">
        <v>3609297.92</v>
      </c>
      <c r="D36" s="39">
        <v>3989822.45</v>
      </c>
      <c r="E36" s="39">
        <v>3702916.29</v>
      </c>
      <c r="F36" s="39">
        <v>3816620.67</v>
      </c>
      <c r="G36" s="39">
        <v>4051188.0500000003</v>
      </c>
      <c r="H36" s="40">
        <f t="shared" si="12"/>
        <v>0.10542896109834021</v>
      </c>
      <c r="I36" s="40">
        <f t="shared" si="13"/>
        <v>-7.1909505647300198E-2</v>
      </c>
      <c r="J36" s="40">
        <f t="shared" si="14"/>
        <v>3.0706710898938491E-2</v>
      </c>
      <c r="K36" s="40">
        <f t="shared" si="15"/>
        <v>6.1459442863626361E-2</v>
      </c>
      <c r="L36" s="40">
        <f t="shared" si="16"/>
        <v>3.1421402303401215E-2</v>
      </c>
      <c r="M36" s="40">
        <f t="shared" si="17"/>
        <v>3.8352267403091527E-3</v>
      </c>
      <c r="N36" s="40">
        <f t="shared" si="18"/>
        <v>4.0239595364497853E-3</v>
      </c>
      <c r="O36" s="40">
        <f t="shared" si="19"/>
        <v>3.8363154545257403E-3</v>
      </c>
      <c r="P36" s="40">
        <f t="shared" si="20"/>
        <v>3.8267805738519322E-3</v>
      </c>
      <c r="Q36" s="41">
        <f t="shared" si="21"/>
        <v>3.8570910258182121E-3</v>
      </c>
      <c r="R36" s="40">
        <f t="shared" si="22"/>
        <v>3.875874666190964E-3</v>
      </c>
      <c r="T36" s="42"/>
    </row>
    <row r="37" spans="1:20" x14ac:dyDescent="0.35">
      <c r="A37" s="38" t="s">
        <v>17</v>
      </c>
      <c r="B37" s="38" t="s">
        <v>34</v>
      </c>
      <c r="C37" s="39">
        <v>24137857.84</v>
      </c>
      <c r="D37" s="39">
        <v>25033502.309999999</v>
      </c>
      <c r="E37" s="39">
        <v>24687072.420000002</v>
      </c>
      <c r="F37" s="39">
        <v>24528678.489999998</v>
      </c>
      <c r="G37" s="39">
        <v>24915023.399999999</v>
      </c>
      <c r="H37" s="40">
        <f t="shared" si="12"/>
        <v>3.7105383416244316E-2</v>
      </c>
      <c r="I37" s="40">
        <f t="shared" si="13"/>
        <v>-1.3838650529598904E-2</v>
      </c>
      <c r="J37" s="40">
        <f t="shared" si="14"/>
        <v>-6.4160677825727958E-3</v>
      </c>
      <c r="K37" s="40">
        <f t="shared" si="15"/>
        <v>1.575074295818699E-2</v>
      </c>
      <c r="L37" s="40">
        <f t="shared" si="16"/>
        <v>8.1503520155649014E-3</v>
      </c>
      <c r="M37" s="40">
        <f t="shared" si="17"/>
        <v>2.5648799266132328E-2</v>
      </c>
      <c r="N37" s="40">
        <f t="shared" si="18"/>
        <v>2.5247689994591666E-2</v>
      </c>
      <c r="O37" s="40">
        <f t="shared" si="19"/>
        <v>2.5576434905538244E-2</v>
      </c>
      <c r="P37" s="40">
        <f t="shared" si="20"/>
        <v>2.4593974215360456E-2</v>
      </c>
      <c r="Q37" s="41">
        <f t="shared" si="21"/>
        <v>2.3721316309715801E-2</v>
      </c>
      <c r="R37" s="40">
        <f t="shared" si="22"/>
        <v>2.4957642938267698E-2</v>
      </c>
      <c r="T37" s="42"/>
    </row>
    <row r="38" spans="1:20" x14ac:dyDescent="0.35">
      <c r="A38" s="38" t="s">
        <v>18</v>
      </c>
      <c r="B38" s="38" t="s">
        <v>35</v>
      </c>
      <c r="C38" s="39">
        <v>36286321.689999998</v>
      </c>
      <c r="D38" s="39">
        <v>39040754.780000001</v>
      </c>
      <c r="E38" s="39">
        <v>38948070.880000003</v>
      </c>
      <c r="F38" s="39">
        <v>38974994.18</v>
      </c>
      <c r="G38" s="39">
        <v>39589049.960000001</v>
      </c>
      <c r="H38" s="40">
        <f t="shared" si="12"/>
        <v>7.590830268032063E-2</v>
      </c>
      <c r="I38" s="40">
        <f t="shared" si="13"/>
        <v>-2.374029409069701E-3</v>
      </c>
      <c r="J38" s="40">
        <f t="shared" si="14"/>
        <v>6.9126145125257663E-4</v>
      </c>
      <c r="K38" s="40">
        <f t="shared" si="15"/>
        <v>1.5755121788192689E-2</v>
      </c>
      <c r="L38" s="40">
        <f t="shared" si="16"/>
        <v>2.249516412767405E-2</v>
      </c>
      <c r="M38" s="40">
        <f t="shared" si="17"/>
        <v>3.8557712424289986E-2</v>
      </c>
      <c r="N38" s="40">
        <f t="shared" si="18"/>
        <v>3.9374789097990699E-2</v>
      </c>
      <c r="O38" s="40">
        <f t="shared" si="19"/>
        <v>4.0351192017065003E-2</v>
      </c>
      <c r="P38" s="40">
        <f t="shared" si="20"/>
        <v>3.9078746223427052E-2</v>
      </c>
      <c r="Q38" s="41">
        <f t="shared" si="21"/>
        <v>3.7692293578271398E-2</v>
      </c>
      <c r="R38" s="40">
        <f t="shared" si="22"/>
        <v>3.9010946668208826E-2</v>
      </c>
    </row>
    <row r="39" spans="1:20" x14ac:dyDescent="0.35">
      <c r="A39" s="38" t="s">
        <v>19</v>
      </c>
      <c r="B39" s="38" t="s">
        <v>36</v>
      </c>
      <c r="C39" s="39">
        <v>8187908.8000000007</v>
      </c>
      <c r="D39" s="39">
        <v>8738367.7800000012</v>
      </c>
      <c r="E39" s="39">
        <v>9454459</v>
      </c>
      <c r="F39" s="39">
        <v>9471683.8900000006</v>
      </c>
      <c r="G39" s="39">
        <v>9709662.6099999994</v>
      </c>
      <c r="H39" s="40">
        <f t="shared" si="12"/>
        <v>6.7228274452690584E-2</v>
      </c>
      <c r="I39" s="40">
        <f t="shared" si="13"/>
        <v>8.1947937879080515E-2</v>
      </c>
      <c r="J39" s="40">
        <f t="shared" si="14"/>
        <v>1.8218800250760616E-3</v>
      </c>
      <c r="K39" s="40">
        <f t="shared" si="15"/>
        <v>2.5125281076076832E-2</v>
      </c>
      <c r="L39" s="40">
        <f t="shared" si="16"/>
        <v>4.4030843358230994E-2</v>
      </c>
      <c r="M39" s="40">
        <f t="shared" si="17"/>
        <v>8.7004418790047212E-3</v>
      </c>
      <c r="N39" s="40">
        <f t="shared" si="18"/>
        <v>8.8131336173459408E-3</v>
      </c>
      <c r="O39" s="40">
        <f t="shared" si="19"/>
        <v>9.7950599838917719E-3</v>
      </c>
      <c r="P39" s="40">
        <f t="shared" si="20"/>
        <v>9.4968976604945937E-3</v>
      </c>
      <c r="Q39" s="41">
        <f t="shared" si="21"/>
        <v>9.2444616380505055E-3</v>
      </c>
      <c r="R39" s="40">
        <f t="shared" si="22"/>
        <v>9.2099989557575066E-3</v>
      </c>
    </row>
    <row r="40" spans="1:20" x14ac:dyDescent="0.35">
      <c r="A40" s="38" t="s">
        <v>20</v>
      </c>
      <c r="B40" s="38" t="s">
        <v>37</v>
      </c>
      <c r="C40" s="39">
        <v>15937473.33</v>
      </c>
      <c r="D40" s="39">
        <v>17375656.640000001</v>
      </c>
      <c r="E40" s="39">
        <v>15984262.59</v>
      </c>
      <c r="F40" s="39">
        <v>16068569.16</v>
      </c>
      <c r="G40" s="39">
        <v>17963158.960000001</v>
      </c>
      <c r="H40" s="40">
        <f t="shared" si="12"/>
        <v>9.0239103791491679E-2</v>
      </c>
      <c r="I40" s="40">
        <f t="shared" si="13"/>
        <v>-8.0077206797290898E-2</v>
      </c>
      <c r="J40" s="40">
        <f t="shared" si="14"/>
        <v>5.2743484114646478E-3</v>
      </c>
      <c r="K40" s="40">
        <f t="shared" si="15"/>
        <v>0.1179065653658985</v>
      </c>
      <c r="L40" s="40">
        <f t="shared" si="16"/>
        <v>3.3335702692890982E-2</v>
      </c>
      <c r="M40" s="40">
        <f t="shared" si="17"/>
        <v>1.6935100743409943E-2</v>
      </c>
      <c r="N40" s="40">
        <f t="shared" si="18"/>
        <v>1.7524323479257836E-2</v>
      </c>
      <c r="O40" s="40">
        <f t="shared" si="19"/>
        <v>1.6560102578828385E-2</v>
      </c>
      <c r="P40" s="40">
        <f t="shared" si="20"/>
        <v>1.6111343942148765E-2</v>
      </c>
      <c r="Q40" s="41">
        <f t="shared" si="21"/>
        <v>1.7102523596741456E-2</v>
      </c>
      <c r="R40" s="40">
        <f t="shared" si="22"/>
        <v>1.6846678868077274E-2</v>
      </c>
    </row>
    <row r="41" spans="1:20" x14ac:dyDescent="0.35">
      <c r="A41" s="44"/>
      <c r="B41" s="48" t="s">
        <v>82</v>
      </c>
      <c r="C41" s="45">
        <f t="shared" ref="C41:L41" si="23">SUM(C24:C40)</f>
        <v>941091143.86000001</v>
      </c>
      <c r="D41" s="45">
        <f t="shared" si="23"/>
        <v>991516543.30999982</v>
      </c>
      <c r="E41" s="45">
        <f t="shared" si="23"/>
        <v>965227269.20999992</v>
      </c>
      <c r="F41" s="45">
        <f t="shared" si="23"/>
        <v>997345051.8900001</v>
      </c>
      <c r="G41" s="45">
        <f t="shared" si="23"/>
        <v>1050322126.9300001</v>
      </c>
      <c r="H41" s="46">
        <f t="shared" si="23"/>
        <v>1.062906595562584</v>
      </c>
      <c r="I41" s="46">
        <f t="shared" si="23"/>
        <v>-0.37116898365408973</v>
      </c>
      <c r="J41" s="46">
        <f t="shared" si="23"/>
        <v>0.547794851223812</v>
      </c>
      <c r="K41" s="46">
        <f t="shared" si="23"/>
        <v>1.3328487059173733</v>
      </c>
      <c r="L41" s="46">
        <f t="shared" si="23"/>
        <v>0.6430952922624199</v>
      </c>
      <c r="M41" s="44"/>
      <c r="N41" s="44"/>
      <c r="O41" s="44"/>
      <c r="P41" s="44"/>
      <c r="Q41" s="44"/>
      <c r="R41" s="44"/>
    </row>
    <row r="44" spans="1:20" x14ac:dyDescent="0.35">
      <c r="A44" s="81" t="s">
        <v>69</v>
      </c>
      <c r="B44" s="82"/>
      <c r="C44" s="85" t="s">
        <v>77</v>
      </c>
      <c r="D44" s="85"/>
      <c r="E44" s="86" t="s">
        <v>78</v>
      </c>
      <c r="F44" s="86"/>
      <c r="G44" s="87" t="s">
        <v>42</v>
      </c>
      <c r="H44" s="87" t="s">
        <v>70</v>
      </c>
    </row>
    <row r="45" spans="1:20" x14ac:dyDescent="0.35">
      <c r="A45" s="83"/>
      <c r="B45" s="84"/>
      <c r="C45" s="49" t="s">
        <v>66</v>
      </c>
      <c r="D45" s="49" t="s">
        <v>68</v>
      </c>
      <c r="E45" s="50" t="s">
        <v>66</v>
      </c>
      <c r="F45" s="50" t="s">
        <v>68</v>
      </c>
      <c r="G45" s="87"/>
      <c r="H45" s="87"/>
    </row>
    <row r="46" spans="1:20" ht="15.75" customHeight="1" x14ac:dyDescent="0.35">
      <c r="A46" s="51" t="str">
        <f>A24</f>
        <v>A</v>
      </c>
      <c r="B46" s="52" t="s">
        <v>21</v>
      </c>
      <c r="C46" s="29">
        <f>L24</f>
        <v>1.8533838488740996E-2</v>
      </c>
      <c r="D46" s="29">
        <f>R24</f>
        <v>0.12719679477953</v>
      </c>
      <c r="E46" s="30">
        <f>L3</f>
        <v>2.8341431737949976E-2</v>
      </c>
      <c r="F46" s="30">
        <f>R3</f>
        <v>0.2846467242489551</v>
      </c>
      <c r="G46" s="53" t="s">
        <v>73</v>
      </c>
      <c r="H46" s="51" t="s">
        <v>79</v>
      </c>
    </row>
    <row r="47" spans="1:20" ht="15.75" customHeight="1" x14ac:dyDescent="0.35">
      <c r="A47" s="51" t="str">
        <f t="shared" ref="A47:A62" si="24">A25</f>
        <v>B</v>
      </c>
      <c r="B47" s="52" t="s">
        <v>22</v>
      </c>
      <c r="C47" s="29">
        <f t="shared" ref="C47:C48" si="25">L25</f>
        <v>1.9189650832012878E-3</v>
      </c>
      <c r="D47" s="29">
        <f t="shared" ref="D47:D48" si="26">R25</f>
        <v>2.1676719960568559E-2</v>
      </c>
      <c r="E47" s="30">
        <f t="shared" ref="E47:E48" si="27">L4</f>
        <v>3.4483055521253234E-3</v>
      </c>
      <c r="F47" s="30">
        <f t="shared" ref="F47:F48" si="28">R4</f>
        <v>5.1632254360068838E-2</v>
      </c>
      <c r="G47" s="53" t="s">
        <v>73</v>
      </c>
      <c r="H47" s="51" t="s">
        <v>79</v>
      </c>
    </row>
    <row r="48" spans="1:20" ht="34.5" customHeight="1" x14ac:dyDescent="0.35">
      <c r="A48" s="51" t="str">
        <f t="shared" si="24"/>
        <v>C</v>
      </c>
      <c r="B48" s="52" t="s">
        <v>23</v>
      </c>
      <c r="C48" s="29">
        <f t="shared" si="25"/>
        <v>1.8729652782167518E-2</v>
      </c>
      <c r="D48" s="29">
        <f t="shared" si="26"/>
        <v>0.33694688072379081</v>
      </c>
      <c r="E48" s="30">
        <f t="shared" si="27"/>
        <v>3.6411347968019127E-2</v>
      </c>
      <c r="F48" s="30">
        <f t="shared" si="28"/>
        <v>0.13792989805568578</v>
      </c>
      <c r="G48" s="54" t="s">
        <v>81</v>
      </c>
      <c r="H48" s="51" t="s">
        <v>80</v>
      </c>
    </row>
    <row r="49" spans="1:8" ht="32.25" customHeight="1" x14ac:dyDescent="0.35">
      <c r="A49" s="51" t="str">
        <f t="shared" si="24"/>
        <v>D</v>
      </c>
      <c r="B49" s="52" t="s">
        <v>24</v>
      </c>
      <c r="C49" s="29">
        <f t="shared" ref="C49:C62" si="29">L27</f>
        <v>4.2534057979744196E-2</v>
      </c>
      <c r="D49" s="29">
        <f t="shared" ref="D49:D62" si="30">R27</f>
        <v>1.1325386990680972E-3</v>
      </c>
      <c r="E49" s="30">
        <f t="shared" ref="E49:E62" si="31">L6</f>
        <v>4.4652690126063196E-2</v>
      </c>
      <c r="F49" s="30">
        <f t="shared" ref="F49:F62" si="32">R6</f>
        <v>3.6557200453100685E-4</v>
      </c>
      <c r="G49" s="54" t="s">
        <v>81</v>
      </c>
      <c r="H49" s="51" t="s">
        <v>80</v>
      </c>
    </row>
    <row r="50" spans="1:8" ht="15.75" customHeight="1" x14ac:dyDescent="0.35">
      <c r="A50" s="51" t="str">
        <f t="shared" si="24"/>
        <v>E</v>
      </c>
      <c r="B50" s="52" t="s">
        <v>25</v>
      </c>
      <c r="C50" s="29">
        <f t="shared" si="29"/>
        <v>3.3912493147900791E-2</v>
      </c>
      <c r="D50" s="29">
        <f t="shared" si="30"/>
        <v>7.1705493581045068E-4</v>
      </c>
      <c r="E50" s="30">
        <f t="shared" si="31"/>
        <v>3.3501638511822293E-2</v>
      </c>
      <c r="F50" s="30">
        <f t="shared" si="32"/>
        <v>4.796656732905907E-4</v>
      </c>
      <c r="G50" s="53" t="s">
        <v>71</v>
      </c>
      <c r="H50" s="51" t="s">
        <v>72</v>
      </c>
    </row>
    <row r="51" spans="1:8" ht="32.25" customHeight="1" x14ac:dyDescent="0.35">
      <c r="A51" s="51" t="str">
        <f t="shared" si="24"/>
        <v>F</v>
      </c>
      <c r="B51" s="52" t="s">
        <v>26</v>
      </c>
      <c r="C51" s="29">
        <f t="shared" si="29"/>
        <v>2.5971800062131914E-2</v>
      </c>
      <c r="D51" s="29">
        <f t="shared" si="30"/>
        <v>0.1044192974306781</v>
      </c>
      <c r="E51" s="30">
        <f t="shared" si="31"/>
        <v>3.6263463467167155E-2</v>
      </c>
      <c r="F51" s="30">
        <f t="shared" si="32"/>
        <v>7.1167375993055559E-2</v>
      </c>
      <c r="G51" s="54" t="s">
        <v>81</v>
      </c>
      <c r="H51" s="51" t="s">
        <v>80</v>
      </c>
    </row>
    <row r="52" spans="1:8" ht="15.75" customHeight="1" x14ac:dyDescent="0.35">
      <c r="A52" s="51" t="str">
        <f t="shared" si="24"/>
        <v>G</v>
      </c>
      <c r="B52" s="52" t="s">
        <v>27</v>
      </c>
      <c r="C52" s="29">
        <f t="shared" si="29"/>
        <v>3.0717338209508796E-2</v>
      </c>
      <c r="D52" s="29">
        <f t="shared" si="30"/>
        <v>0.14587222707667311</v>
      </c>
      <c r="E52" s="30">
        <f t="shared" si="31"/>
        <v>2.873550274558441E-2</v>
      </c>
      <c r="F52" s="30">
        <f t="shared" si="32"/>
        <v>0.16682051336570472</v>
      </c>
      <c r="G52" s="53" t="s">
        <v>74</v>
      </c>
      <c r="H52" s="51" t="s">
        <v>75</v>
      </c>
    </row>
    <row r="53" spans="1:8" ht="15.75" customHeight="1" x14ac:dyDescent="0.35">
      <c r="A53" s="51" t="str">
        <f t="shared" si="24"/>
        <v>H</v>
      </c>
      <c r="B53" s="52" t="s">
        <v>28</v>
      </c>
      <c r="C53" s="29">
        <f t="shared" si="29"/>
        <v>0.13103122180561844</v>
      </c>
      <c r="D53" s="29">
        <f t="shared" si="30"/>
        <v>3.1636798709087748E-2</v>
      </c>
      <c r="E53" s="30">
        <f t="shared" si="31"/>
        <v>0.11510329517605951</v>
      </c>
      <c r="F53" s="30">
        <f t="shared" si="32"/>
        <v>4.0079660557014285E-2</v>
      </c>
      <c r="G53" s="53" t="s">
        <v>74</v>
      </c>
      <c r="H53" s="51" t="s">
        <v>75</v>
      </c>
    </row>
    <row r="54" spans="1:8" ht="15.75" customHeight="1" x14ac:dyDescent="0.35">
      <c r="A54" s="51" t="str">
        <f t="shared" si="24"/>
        <v>I</v>
      </c>
      <c r="B54" s="52" t="s">
        <v>29</v>
      </c>
      <c r="C54" s="29">
        <f t="shared" si="29"/>
        <v>5.9997777774052047E-2</v>
      </c>
      <c r="D54" s="29">
        <f t="shared" si="30"/>
        <v>3.3435637221756097E-2</v>
      </c>
      <c r="E54" s="30">
        <f t="shared" si="31"/>
        <v>5.9126567440253429E-2</v>
      </c>
      <c r="F54" s="30">
        <f t="shared" si="32"/>
        <v>2.209945256614685E-2</v>
      </c>
      <c r="G54" s="53" t="s">
        <v>71</v>
      </c>
      <c r="H54" s="51" t="s">
        <v>72</v>
      </c>
    </row>
    <row r="55" spans="1:8" ht="15.75" customHeight="1" x14ac:dyDescent="0.35">
      <c r="A55" s="51" t="str">
        <f t="shared" si="24"/>
        <v>J</v>
      </c>
      <c r="B55" s="52" t="s">
        <v>30</v>
      </c>
      <c r="C55" s="29">
        <f t="shared" si="29"/>
        <v>8.9547710520201024E-2</v>
      </c>
      <c r="D55" s="29">
        <f t="shared" si="30"/>
        <v>5.6734112252176505E-2</v>
      </c>
      <c r="E55" s="30">
        <f t="shared" si="31"/>
        <v>7.7294064868412338E-2</v>
      </c>
      <c r="F55" s="30">
        <f t="shared" si="32"/>
        <v>4.5253311429329909E-2</v>
      </c>
      <c r="G55" s="53" t="s">
        <v>71</v>
      </c>
      <c r="H55" s="51" t="s">
        <v>72</v>
      </c>
    </row>
    <row r="56" spans="1:8" ht="15.75" customHeight="1" x14ac:dyDescent="0.35">
      <c r="A56" s="51" t="str">
        <f t="shared" si="24"/>
        <v>K</v>
      </c>
      <c r="B56" s="52" t="s">
        <v>31</v>
      </c>
      <c r="C56" s="29">
        <f t="shared" si="29"/>
        <v>1.9522923040285488E-2</v>
      </c>
      <c r="D56" s="29">
        <f t="shared" si="30"/>
        <v>2.7213205551023984E-2</v>
      </c>
      <c r="E56" s="30">
        <f t="shared" si="31"/>
        <v>1.8440535279648458E-2</v>
      </c>
      <c r="F56" s="30">
        <f t="shared" si="32"/>
        <v>2.7794840494678973E-2</v>
      </c>
      <c r="G56" s="53" t="s">
        <v>74</v>
      </c>
      <c r="H56" s="51" t="s">
        <v>75</v>
      </c>
    </row>
    <row r="57" spans="1:8" ht="15.75" customHeight="1" x14ac:dyDescent="0.35">
      <c r="A57" s="51" t="str">
        <f t="shared" si="24"/>
        <v>L</v>
      </c>
      <c r="B57" s="52" t="s">
        <v>40</v>
      </c>
      <c r="C57" s="29">
        <f t="shared" si="29"/>
        <v>3.124404887110524E-2</v>
      </c>
      <c r="D57" s="29">
        <f t="shared" si="30"/>
        <v>1.9117590563334251E-2</v>
      </c>
      <c r="E57" s="30">
        <f t="shared" si="31"/>
        <v>2.7503133205787345E-2</v>
      </c>
      <c r="F57" s="30">
        <f t="shared" si="32"/>
        <v>1.7811213484503957E-2</v>
      </c>
      <c r="G57" s="53" t="s">
        <v>71</v>
      </c>
      <c r="H57" s="51" t="s">
        <v>72</v>
      </c>
    </row>
    <row r="58" spans="1:8" ht="15.75" customHeight="1" x14ac:dyDescent="0.35">
      <c r="A58" s="51" t="str">
        <f t="shared" si="24"/>
        <v>M,N</v>
      </c>
      <c r="B58" s="52" t="s">
        <v>33</v>
      </c>
      <c r="C58" s="29">
        <f t="shared" si="29"/>
        <v>3.1421402303401215E-2</v>
      </c>
      <c r="D58" s="29">
        <f t="shared" si="30"/>
        <v>3.875874666190964E-3</v>
      </c>
      <c r="E58" s="30">
        <f t="shared" si="31"/>
        <v>3.1334763416433188E-2</v>
      </c>
      <c r="F58" s="30">
        <f t="shared" si="32"/>
        <v>3.98882405087813E-3</v>
      </c>
      <c r="G58" s="53" t="s">
        <v>74</v>
      </c>
      <c r="H58" s="51" t="s">
        <v>75</v>
      </c>
    </row>
    <row r="59" spans="1:8" ht="15.75" customHeight="1" x14ac:dyDescent="0.35">
      <c r="A59" s="51" t="str">
        <f t="shared" si="24"/>
        <v>O</v>
      </c>
      <c r="B59" s="52" t="s">
        <v>34</v>
      </c>
      <c r="C59" s="29">
        <f t="shared" si="29"/>
        <v>8.1503520155649014E-3</v>
      </c>
      <c r="D59" s="29">
        <f t="shared" si="30"/>
        <v>2.4957642938267698E-2</v>
      </c>
      <c r="E59" s="30">
        <f t="shared" si="31"/>
        <v>4.8949974242970149E-3</v>
      </c>
      <c r="F59" s="30">
        <f t="shared" si="32"/>
        <v>3.2503592496726727E-2</v>
      </c>
      <c r="G59" s="53" t="s">
        <v>74</v>
      </c>
      <c r="H59" s="51" t="s">
        <v>75</v>
      </c>
    </row>
    <row r="60" spans="1:8" ht="15.75" customHeight="1" x14ac:dyDescent="0.35">
      <c r="A60" s="51" t="str">
        <f t="shared" si="24"/>
        <v>P</v>
      </c>
      <c r="B60" s="52" t="s">
        <v>35</v>
      </c>
      <c r="C60" s="29">
        <f t="shared" si="29"/>
        <v>2.249516412767405E-2</v>
      </c>
      <c r="D60" s="29">
        <f t="shared" si="30"/>
        <v>3.9010946668208826E-2</v>
      </c>
      <c r="E60" s="30">
        <f t="shared" si="31"/>
        <v>2.1946450894402024E-2</v>
      </c>
      <c r="F60" s="30">
        <f t="shared" si="32"/>
        <v>5.8113920511567552E-2</v>
      </c>
      <c r="G60" s="53" t="s">
        <v>74</v>
      </c>
      <c r="H60" s="51" t="s">
        <v>75</v>
      </c>
    </row>
    <row r="61" spans="1:8" ht="15.75" customHeight="1" x14ac:dyDescent="0.35">
      <c r="A61" s="51" t="str">
        <f t="shared" si="24"/>
        <v>Q</v>
      </c>
      <c r="B61" s="52" t="s">
        <v>36</v>
      </c>
      <c r="C61" s="29">
        <f t="shared" si="29"/>
        <v>4.4030843358230994E-2</v>
      </c>
      <c r="D61" s="29">
        <f t="shared" si="30"/>
        <v>9.2099989557575066E-3</v>
      </c>
      <c r="E61" s="30">
        <f t="shared" si="31"/>
        <v>4.0267771859275797E-2</v>
      </c>
      <c r="F61" s="30">
        <f t="shared" si="32"/>
        <v>1.4145762008533505E-2</v>
      </c>
      <c r="G61" s="53" t="s">
        <v>74</v>
      </c>
      <c r="H61" s="51" t="s">
        <v>75</v>
      </c>
    </row>
    <row r="62" spans="1:8" ht="15.75" customHeight="1" x14ac:dyDescent="0.35">
      <c r="A62" s="51" t="str">
        <f t="shared" si="24"/>
        <v>R,S,T,U</v>
      </c>
      <c r="B62" s="52" t="s">
        <v>39</v>
      </c>
      <c r="C62" s="29">
        <f t="shared" si="29"/>
        <v>3.3335702692890982E-2</v>
      </c>
      <c r="D62" s="29">
        <f t="shared" si="30"/>
        <v>1.6846678868077274E-2</v>
      </c>
      <c r="E62" s="30">
        <f t="shared" si="31"/>
        <v>3.5579622587635626E-2</v>
      </c>
      <c r="F62" s="30">
        <f t="shared" si="32"/>
        <v>2.5167418699328627E-2</v>
      </c>
      <c r="G62" s="53" t="s">
        <v>73</v>
      </c>
      <c r="H62" s="51" t="s">
        <v>79</v>
      </c>
    </row>
    <row r="63" spans="1:8" ht="15.75" customHeight="1" x14ac:dyDescent="0.35">
      <c r="A63" s="55"/>
      <c r="B63" s="56" t="s">
        <v>76</v>
      </c>
      <c r="C63" s="57"/>
      <c r="D63" s="57"/>
      <c r="E63" s="58"/>
      <c r="F63" s="57"/>
      <c r="G63" s="59"/>
      <c r="H63" s="59"/>
    </row>
  </sheetData>
  <mergeCells count="15">
    <mergeCell ref="A44:B45"/>
    <mergeCell ref="C44:D44"/>
    <mergeCell ref="E44:F44"/>
    <mergeCell ref="G44:G45"/>
    <mergeCell ref="H44:H45"/>
    <mergeCell ref="L22:L23"/>
    <mergeCell ref="M22:Q22"/>
    <mergeCell ref="R22:R23"/>
    <mergeCell ref="H22:K22"/>
    <mergeCell ref="A22:G22"/>
    <mergeCell ref="R1:R2"/>
    <mergeCell ref="H1:K1"/>
    <mergeCell ref="L1:L2"/>
    <mergeCell ref="M1:Q1"/>
    <mergeCell ref="A1:G1"/>
  </mergeCells>
  <pageMargins left="0.7" right="0.7" top="0.75" bottom="0.75" header="0.3" footer="0.3"/>
  <ignoredErrors>
    <ignoredError sqref="C2:D2" numberStoredAsText="1"/>
    <ignoredError sqref="E20:G20 C41:G4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LQ</vt:lpstr>
      <vt:lpstr>SS</vt:lpstr>
      <vt:lpstr>Klassen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rifqi</dc:creator>
  <cp:lastModifiedBy>ASUS</cp:lastModifiedBy>
  <dcterms:created xsi:type="dcterms:W3CDTF">2023-12-05T09:52:24Z</dcterms:created>
  <dcterms:modified xsi:type="dcterms:W3CDTF">2023-12-21T04:47:20Z</dcterms:modified>
</cp:coreProperties>
</file>